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610" yWindow="-15" windowWidth="11475" windowHeight="96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Rekapitulace!$G$27</definedName>
    <definedName name="Dodavka0">Položky!#REF!</definedName>
    <definedName name="HSV">Rekapitulace!$E$27</definedName>
    <definedName name="HSV0">Položky!#REF!</definedName>
    <definedName name="HZS">Rekapitulace!$I$27</definedName>
    <definedName name="HZS0">Položky!#REF!</definedName>
    <definedName name="JKSO">'Krycí list'!$G$2</definedName>
    <definedName name="MJ">'Krycí list'!$G$5</definedName>
    <definedName name="Mont">Rekapitulace!$H$27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Položky!$A$1:$G$174</definedName>
    <definedName name="_xlnm.Print_Area" localSheetId="1">Rekapitulace!$A$1:$I$41</definedName>
    <definedName name="PocetMJ">'Krycí list'!$G$6</definedName>
    <definedName name="Poznamka">'Krycí list'!$B$37</definedName>
    <definedName name="Projektant">'Krycí list'!$C$8</definedName>
    <definedName name="PSV">Rekapitulace!$F$27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B18" i="2" l="1"/>
  <c r="I18" i="2"/>
  <c r="H18" i="2"/>
  <c r="G18" i="2"/>
  <c r="E18" i="2"/>
  <c r="C124" i="3"/>
  <c r="D21" i="1"/>
  <c r="D20" i="1"/>
  <c r="D19" i="1"/>
  <c r="D18" i="1"/>
  <c r="D17" i="1"/>
  <c r="D16" i="1"/>
  <c r="D15" i="1"/>
  <c r="BE173" i="3"/>
  <c r="BD173" i="3"/>
  <c r="BC173" i="3"/>
  <c r="BB173" i="3"/>
  <c r="BA173" i="3"/>
  <c r="BE172" i="3"/>
  <c r="BD172" i="3"/>
  <c r="BC172" i="3"/>
  <c r="BB172" i="3"/>
  <c r="BA172" i="3"/>
  <c r="BE171" i="3"/>
  <c r="BD171" i="3"/>
  <c r="BC171" i="3"/>
  <c r="BB171" i="3"/>
  <c r="BA171" i="3"/>
  <c r="BE170" i="3"/>
  <c r="BD170" i="3"/>
  <c r="BC170" i="3"/>
  <c r="BB170" i="3"/>
  <c r="BA170" i="3"/>
  <c r="BE169" i="3"/>
  <c r="BD169" i="3"/>
  <c r="BC169" i="3"/>
  <c r="BB169" i="3"/>
  <c r="BA169" i="3"/>
  <c r="BE168" i="3"/>
  <c r="BD168" i="3"/>
  <c r="BC168" i="3"/>
  <c r="BB168" i="3"/>
  <c r="BA168" i="3"/>
  <c r="BE167" i="3"/>
  <c r="BD167" i="3"/>
  <c r="BC167" i="3"/>
  <c r="BB167" i="3"/>
  <c r="B26" i="2"/>
  <c r="A26" i="2"/>
  <c r="C174" i="3"/>
  <c r="BE164" i="3"/>
  <c r="BE165" i="3" s="1"/>
  <c r="I25" i="2" s="1"/>
  <c r="BC164" i="3"/>
  <c r="BC165" i="3" s="1"/>
  <c r="G25" i="2" s="1"/>
  <c r="BB164" i="3"/>
  <c r="BB165" i="3" s="1"/>
  <c r="F25" i="2" s="1"/>
  <c r="BA164" i="3"/>
  <c r="BA165" i="3" s="1"/>
  <c r="E25" i="2" s="1"/>
  <c r="B25" i="2"/>
  <c r="A25" i="2"/>
  <c r="C165" i="3"/>
  <c r="BE161" i="3"/>
  <c r="BD161" i="3"/>
  <c r="BC161" i="3"/>
  <c r="BA161" i="3"/>
  <c r="BB161" i="3"/>
  <c r="BE160" i="3"/>
  <c r="BD160" i="3"/>
  <c r="BC160" i="3"/>
  <c r="BA160" i="3"/>
  <c r="BB160" i="3"/>
  <c r="BE159" i="3"/>
  <c r="BD159" i="3"/>
  <c r="BC159" i="3"/>
  <c r="BA159" i="3"/>
  <c r="B24" i="2"/>
  <c r="A24" i="2"/>
  <c r="C162" i="3"/>
  <c r="BE156" i="3"/>
  <c r="BD156" i="3"/>
  <c r="BC156" i="3"/>
  <c r="BA156" i="3"/>
  <c r="BB156" i="3"/>
  <c r="BE155" i="3"/>
  <c r="BD155" i="3"/>
  <c r="BC155" i="3"/>
  <c r="BA155" i="3"/>
  <c r="BB155" i="3"/>
  <c r="BE154" i="3"/>
  <c r="BD154" i="3"/>
  <c r="BC154" i="3"/>
  <c r="BA154" i="3"/>
  <c r="BB154" i="3"/>
  <c r="BE153" i="3"/>
  <c r="BD153" i="3"/>
  <c r="BC153" i="3"/>
  <c r="BA153" i="3"/>
  <c r="BB153" i="3"/>
  <c r="B23" i="2"/>
  <c r="A23" i="2"/>
  <c r="C157" i="3"/>
  <c r="BE150" i="3"/>
  <c r="BE151" i="3" s="1"/>
  <c r="I22" i="2" s="1"/>
  <c r="BD150" i="3"/>
  <c r="BD151" i="3" s="1"/>
  <c r="H22" i="2" s="1"/>
  <c r="BC150" i="3"/>
  <c r="BC151" i="3" s="1"/>
  <c r="G22" i="2" s="1"/>
  <c r="BA150" i="3"/>
  <c r="BA151" i="3" s="1"/>
  <c r="E22" i="2" s="1"/>
  <c r="B22" i="2"/>
  <c r="A22" i="2"/>
  <c r="C151" i="3"/>
  <c r="BE147" i="3"/>
  <c r="BE148" i="3" s="1"/>
  <c r="I21" i="2" s="1"/>
  <c r="BD147" i="3"/>
  <c r="BD148" i="3" s="1"/>
  <c r="H21" i="2" s="1"/>
  <c r="BC147" i="3"/>
  <c r="BC148" i="3" s="1"/>
  <c r="G21" i="2" s="1"/>
  <c r="BA147" i="3"/>
  <c r="BA148" i="3" s="1"/>
  <c r="E21" i="2" s="1"/>
  <c r="B21" i="2"/>
  <c r="A21" i="2"/>
  <c r="C148" i="3"/>
  <c r="BE144" i="3"/>
  <c r="BD144" i="3"/>
  <c r="BC144" i="3"/>
  <c r="BA144" i="3"/>
  <c r="BB144" i="3"/>
  <c r="BE143" i="3"/>
  <c r="BD143" i="3"/>
  <c r="BC143" i="3"/>
  <c r="BA143" i="3"/>
  <c r="BB143" i="3"/>
  <c r="BE142" i="3"/>
  <c r="BD142" i="3"/>
  <c r="BC142" i="3"/>
  <c r="BA142" i="3"/>
  <c r="BB142" i="3"/>
  <c r="BE141" i="3"/>
  <c r="BD141" i="3"/>
  <c r="BC141" i="3"/>
  <c r="BA141" i="3"/>
  <c r="BB141" i="3"/>
  <c r="BE140" i="3"/>
  <c r="BD140" i="3"/>
  <c r="BC140" i="3"/>
  <c r="BA140" i="3"/>
  <c r="BB140" i="3"/>
  <c r="BE139" i="3"/>
  <c r="BD139" i="3"/>
  <c r="BC139" i="3"/>
  <c r="BA139" i="3"/>
  <c r="BB139" i="3"/>
  <c r="BE138" i="3"/>
  <c r="BD138" i="3"/>
  <c r="BC138" i="3"/>
  <c r="BA138" i="3"/>
  <c r="BB138" i="3"/>
  <c r="BE137" i="3"/>
  <c r="BD137" i="3"/>
  <c r="BC137" i="3"/>
  <c r="BA137" i="3"/>
  <c r="BB137" i="3"/>
  <c r="BE136" i="3"/>
  <c r="BD136" i="3"/>
  <c r="BC136" i="3"/>
  <c r="BA136" i="3"/>
  <c r="BB136" i="3"/>
  <c r="BE135" i="3"/>
  <c r="BD135" i="3"/>
  <c r="BC135" i="3"/>
  <c r="BA135" i="3"/>
  <c r="BB135" i="3"/>
  <c r="BE134" i="3"/>
  <c r="BD134" i="3"/>
  <c r="BC134" i="3"/>
  <c r="BA134" i="3"/>
  <c r="B20" i="2"/>
  <c r="A20" i="2"/>
  <c r="C145" i="3"/>
  <c r="BE131" i="3"/>
  <c r="BD131" i="3"/>
  <c r="BC131" i="3"/>
  <c r="BA131" i="3"/>
  <c r="BB131" i="3"/>
  <c r="BE130" i="3"/>
  <c r="BD130" i="3"/>
  <c r="BC130" i="3"/>
  <c r="BA130" i="3"/>
  <c r="BB130" i="3"/>
  <c r="BE129" i="3"/>
  <c r="BD129" i="3"/>
  <c r="BC129" i="3"/>
  <c r="BA129" i="3"/>
  <c r="BB129" i="3"/>
  <c r="BE128" i="3"/>
  <c r="BD128" i="3"/>
  <c r="BC128" i="3"/>
  <c r="BA128" i="3"/>
  <c r="BB128" i="3"/>
  <c r="BE127" i="3"/>
  <c r="BD127" i="3"/>
  <c r="BC127" i="3"/>
  <c r="BA127" i="3"/>
  <c r="BB127" i="3"/>
  <c r="BE126" i="3"/>
  <c r="BD126" i="3"/>
  <c r="BC126" i="3"/>
  <c r="BA126" i="3"/>
  <c r="BB126" i="3"/>
  <c r="B19" i="2"/>
  <c r="A19" i="2"/>
  <c r="C132" i="3"/>
  <c r="BE110" i="3"/>
  <c r="BD110" i="3"/>
  <c r="BC110" i="3"/>
  <c r="BA110" i="3"/>
  <c r="BB110" i="3"/>
  <c r="BE109" i="3"/>
  <c r="BD109" i="3"/>
  <c r="BC109" i="3"/>
  <c r="BA109" i="3"/>
  <c r="BB109" i="3"/>
  <c r="BE108" i="3"/>
  <c r="BD108" i="3"/>
  <c r="BC108" i="3"/>
  <c r="BA108" i="3"/>
  <c r="BB108" i="3"/>
  <c r="BE107" i="3"/>
  <c r="BD107" i="3"/>
  <c r="BC107" i="3"/>
  <c r="BA107" i="3"/>
  <c r="BB107" i="3"/>
  <c r="BE106" i="3"/>
  <c r="BD106" i="3"/>
  <c r="BC106" i="3"/>
  <c r="BA106" i="3"/>
  <c r="BB106" i="3"/>
  <c r="BE105" i="3"/>
  <c r="BD105" i="3"/>
  <c r="BC105" i="3"/>
  <c r="BA105" i="3"/>
  <c r="BB105" i="3"/>
  <c r="BE104" i="3"/>
  <c r="BD104" i="3"/>
  <c r="BC104" i="3"/>
  <c r="BA104" i="3"/>
  <c r="BB104" i="3"/>
  <c r="BE103" i="3"/>
  <c r="BD103" i="3"/>
  <c r="BC103" i="3"/>
  <c r="BA103" i="3"/>
  <c r="BB103" i="3"/>
  <c r="B17" i="2"/>
  <c r="A17" i="2"/>
  <c r="C111" i="3"/>
  <c r="BE100" i="3"/>
  <c r="BD100" i="3"/>
  <c r="BC100" i="3"/>
  <c r="BA100" i="3"/>
  <c r="BB100" i="3"/>
  <c r="BE99" i="3"/>
  <c r="BD99" i="3"/>
  <c r="BC99" i="3"/>
  <c r="BA99" i="3"/>
  <c r="BB99" i="3"/>
  <c r="BE98" i="3"/>
  <c r="BD98" i="3"/>
  <c r="BC98" i="3"/>
  <c r="BA98" i="3"/>
  <c r="BB98" i="3"/>
  <c r="B16" i="2"/>
  <c r="A16" i="2"/>
  <c r="C101" i="3"/>
  <c r="BE95" i="3"/>
  <c r="BD95" i="3"/>
  <c r="BC95" i="3"/>
  <c r="BA95" i="3"/>
  <c r="BB95" i="3"/>
  <c r="BE94" i="3"/>
  <c r="BD94" i="3"/>
  <c r="BC94" i="3"/>
  <c r="BA94" i="3"/>
  <c r="BB94" i="3"/>
  <c r="BE93" i="3"/>
  <c r="BD93" i="3"/>
  <c r="BC93" i="3"/>
  <c r="BA93" i="3"/>
  <c r="BB93" i="3"/>
  <c r="BE92" i="3"/>
  <c r="BD92" i="3"/>
  <c r="BC92" i="3"/>
  <c r="BA92" i="3"/>
  <c r="BB92" i="3"/>
  <c r="BE91" i="3"/>
  <c r="BD91" i="3"/>
  <c r="BC91" i="3"/>
  <c r="BA91" i="3"/>
  <c r="BB91" i="3"/>
  <c r="B15" i="2"/>
  <c r="A15" i="2"/>
  <c r="C96" i="3"/>
  <c r="BE88" i="3"/>
  <c r="BE89" i="3" s="1"/>
  <c r="I14" i="2" s="1"/>
  <c r="BD88" i="3"/>
  <c r="BD89" i="3" s="1"/>
  <c r="H14" i="2" s="1"/>
  <c r="BC88" i="3"/>
  <c r="BC89" i="3" s="1"/>
  <c r="G14" i="2" s="1"/>
  <c r="BB88" i="3"/>
  <c r="BB89" i="3" s="1"/>
  <c r="F14" i="2" s="1"/>
  <c r="BA88" i="3"/>
  <c r="BA89" i="3" s="1"/>
  <c r="E14" i="2" s="1"/>
  <c r="B14" i="2"/>
  <c r="A14" i="2"/>
  <c r="C89" i="3"/>
  <c r="BE84" i="3"/>
  <c r="BD84" i="3"/>
  <c r="BC84" i="3"/>
  <c r="BB84" i="3"/>
  <c r="BA84" i="3"/>
  <c r="BE82" i="3"/>
  <c r="BD82" i="3"/>
  <c r="BC82" i="3"/>
  <c r="BB82" i="3"/>
  <c r="BA82" i="3"/>
  <c r="BE81" i="3"/>
  <c r="BD81" i="3"/>
  <c r="BC81" i="3"/>
  <c r="BB81" i="3"/>
  <c r="BA81" i="3"/>
  <c r="BE80" i="3"/>
  <c r="BD80" i="3"/>
  <c r="BC80" i="3"/>
  <c r="BB80" i="3"/>
  <c r="BA80" i="3"/>
  <c r="BE79" i="3"/>
  <c r="BD79" i="3"/>
  <c r="BC79" i="3"/>
  <c r="BB79" i="3"/>
  <c r="BA79" i="3"/>
  <c r="BE78" i="3"/>
  <c r="BD78" i="3"/>
  <c r="BC78" i="3"/>
  <c r="BB78" i="3"/>
  <c r="BA78" i="3"/>
  <c r="BE77" i="3"/>
  <c r="BD77" i="3"/>
  <c r="BC77" i="3"/>
  <c r="BB77" i="3"/>
  <c r="BA77" i="3"/>
  <c r="BE75" i="3"/>
  <c r="BD75" i="3"/>
  <c r="BC75" i="3"/>
  <c r="BB75" i="3"/>
  <c r="BA75" i="3"/>
  <c r="BE74" i="3"/>
  <c r="BD74" i="3"/>
  <c r="BC74" i="3"/>
  <c r="BB74" i="3"/>
  <c r="BA74" i="3"/>
  <c r="BE73" i="3"/>
  <c r="BD73" i="3"/>
  <c r="BC73" i="3"/>
  <c r="BB73" i="3"/>
  <c r="BA73" i="3"/>
  <c r="BE72" i="3"/>
  <c r="BD72" i="3"/>
  <c r="BC72" i="3"/>
  <c r="BB72" i="3"/>
  <c r="BA72" i="3"/>
  <c r="BE71" i="3"/>
  <c r="BD71" i="3"/>
  <c r="BC71" i="3"/>
  <c r="BB71" i="3"/>
  <c r="BA71" i="3"/>
  <c r="BE70" i="3"/>
  <c r="BD70" i="3"/>
  <c r="BC70" i="3"/>
  <c r="BB70" i="3"/>
  <c r="BA70" i="3"/>
  <c r="BE69" i="3"/>
  <c r="BD69" i="3"/>
  <c r="BC69" i="3"/>
  <c r="BB69" i="3"/>
  <c r="BA69" i="3"/>
  <c r="BE68" i="3"/>
  <c r="BD68" i="3"/>
  <c r="BC68" i="3"/>
  <c r="BB68" i="3"/>
  <c r="BA68" i="3"/>
  <c r="BE67" i="3"/>
  <c r="BD67" i="3"/>
  <c r="BC67" i="3"/>
  <c r="BB67" i="3"/>
  <c r="BA67" i="3"/>
  <c r="BE66" i="3"/>
  <c r="BD66" i="3"/>
  <c r="BC66" i="3"/>
  <c r="BB66" i="3"/>
  <c r="BA66" i="3"/>
  <c r="BE65" i="3"/>
  <c r="BD65" i="3"/>
  <c r="BC65" i="3"/>
  <c r="BB65" i="3"/>
  <c r="BA65" i="3"/>
  <c r="BE64" i="3"/>
  <c r="BD64" i="3"/>
  <c r="BC64" i="3"/>
  <c r="BB64" i="3"/>
  <c r="BA64" i="3"/>
  <c r="BE63" i="3"/>
  <c r="BD63" i="3"/>
  <c r="BC63" i="3"/>
  <c r="BB63" i="3"/>
  <c r="BA63" i="3"/>
  <c r="BE62" i="3"/>
  <c r="BD62" i="3"/>
  <c r="BC62" i="3"/>
  <c r="BB62" i="3"/>
  <c r="BA62" i="3"/>
  <c r="BE61" i="3"/>
  <c r="BD61" i="3"/>
  <c r="BC61" i="3"/>
  <c r="BB61" i="3"/>
  <c r="BA61" i="3"/>
  <c r="BE60" i="3"/>
  <c r="BD60" i="3"/>
  <c r="BC60" i="3"/>
  <c r="BB60" i="3"/>
  <c r="BA60" i="3"/>
  <c r="B13" i="2"/>
  <c r="A13" i="2"/>
  <c r="C86" i="3"/>
  <c r="BE57" i="3"/>
  <c r="BD57" i="3"/>
  <c r="BC57" i="3"/>
  <c r="BB57" i="3"/>
  <c r="BA57" i="3"/>
  <c r="BE56" i="3"/>
  <c r="BD56" i="3"/>
  <c r="BC56" i="3"/>
  <c r="BB56" i="3"/>
  <c r="BA56" i="3"/>
  <c r="BE55" i="3"/>
  <c r="BD55" i="3"/>
  <c r="BC55" i="3"/>
  <c r="BB55" i="3"/>
  <c r="BA55" i="3"/>
  <c r="BE54" i="3"/>
  <c r="BD54" i="3"/>
  <c r="BC54" i="3"/>
  <c r="BB54" i="3"/>
  <c r="BA54" i="3"/>
  <c r="BE53" i="3"/>
  <c r="BD53" i="3"/>
  <c r="BC53" i="3"/>
  <c r="BB53" i="3"/>
  <c r="BA53" i="3"/>
  <c r="BE52" i="3"/>
  <c r="BD52" i="3"/>
  <c r="BC52" i="3"/>
  <c r="BB52" i="3"/>
  <c r="BA52" i="3"/>
  <c r="BE51" i="3"/>
  <c r="BD51" i="3"/>
  <c r="BC51" i="3"/>
  <c r="BB51" i="3"/>
  <c r="BA51" i="3"/>
  <c r="B12" i="2"/>
  <c r="A12" i="2"/>
  <c r="C58" i="3"/>
  <c r="BE48" i="3"/>
  <c r="BD48" i="3"/>
  <c r="BC48" i="3"/>
  <c r="BB48" i="3"/>
  <c r="BA48" i="3"/>
  <c r="BE47" i="3"/>
  <c r="BD47" i="3"/>
  <c r="BC47" i="3"/>
  <c r="BB47" i="3"/>
  <c r="B11" i="2"/>
  <c r="A11" i="2"/>
  <c r="C49" i="3"/>
  <c r="BE44" i="3"/>
  <c r="BD44" i="3"/>
  <c r="BC44" i="3"/>
  <c r="BB44" i="3"/>
  <c r="BA44" i="3"/>
  <c r="BE43" i="3"/>
  <c r="BD43" i="3"/>
  <c r="BC43" i="3"/>
  <c r="BB43" i="3"/>
  <c r="BA43" i="3"/>
  <c r="BE42" i="3"/>
  <c r="BD42" i="3"/>
  <c r="BC42" i="3"/>
  <c r="BB42" i="3"/>
  <c r="BA42" i="3"/>
  <c r="BE41" i="3"/>
  <c r="BD41" i="3"/>
  <c r="BC41" i="3"/>
  <c r="BB41" i="3"/>
  <c r="BA41" i="3"/>
  <c r="BE40" i="3"/>
  <c r="BD40" i="3"/>
  <c r="BC40" i="3"/>
  <c r="BB40" i="3"/>
  <c r="BA40" i="3"/>
  <c r="BE39" i="3"/>
  <c r="BD39" i="3"/>
  <c r="BC39" i="3"/>
  <c r="BB39" i="3"/>
  <c r="BA39" i="3"/>
  <c r="BE38" i="3"/>
  <c r="BD38" i="3"/>
  <c r="BC38" i="3"/>
  <c r="BB38" i="3"/>
  <c r="BA38" i="3"/>
  <c r="BE37" i="3"/>
  <c r="BD37" i="3"/>
  <c r="BC37" i="3"/>
  <c r="BB37" i="3"/>
  <c r="BA37" i="3"/>
  <c r="BE36" i="3"/>
  <c r="BD36" i="3"/>
  <c r="BC36" i="3"/>
  <c r="BB36" i="3"/>
  <c r="BA36" i="3"/>
  <c r="BE35" i="3"/>
  <c r="BD35" i="3"/>
  <c r="BC35" i="3"/>
  <c r="BB35" i="3"/>
  <c r="BA35" i="3"/>
  <c r="B10" i="2"/>
  <c r="A10" i="2"/>
  <c r="C45" i="3"/>
  <c r="BE32" i="3"/>
  <c r="BD32" i="3"/>
  <c r="BC32" i="3"/>
  <c r="BB32" i="3"/>
  <c r="BA32" i="3"/>
  <c r="BE31" i="3"/>
  <c r="BD31" i="3"/>
  <c r="BC31" i="3"/>
  <c r="BB31" i="3"/>
  <c r="BA31" i="3"/>
  <c r="BE30" i="3"/>
  <c r="BD30" i="3"/>
  <c r="BC30" i="3"/>
  <c r="BB30" i="3"/>
  <c r="BA30" i="3"/>
  <c r="BE29" i="3"/>
  <c r="BD29" i="3"/>
  <c r="BC29" i="3"/>
  <c r="BB29" i="3"/>
  <c r="BA29" i="3"/>
  <c r="BE28" i="3"/>
  <c r="BD28" i="3"/>
  <c r="BC28" i="3"/>
  <c r="BB28" i="3"/>
  <c r="BA28" i="3"/>
  <c r="BE27" i="3"/>
  <c r="BD27" i="3"/>
  <c r="BC27" i="3"/>
  <c r="BB27" i="3"/>
  <c r="BA27" i="3"/>
  <c r="BE26" i="3"/>
  <c r="BD26" i="3"/>
  <c r="BC26" i="3"/>
  <c r="BB26" i="3"/>
  <c r="BA26" i="3"/>
  <c r="BE25" i="3"/>
  <c r="BD25" i="3"/>
  <c r="BC25" i="3"/>
  <c r="BB25" i="3"/>
  <c r="BA25" i="3"/>
  <c r="BE24" i="3"/>
  <c r="BD24" i="3"/>
  <c r="BC24" i="3"/>
  <c r="BB24" i="3"/>
  <c r="BA24" i="3"/>
  <c r="BE23" i="3"/>
  <c r="BD23" i="3"/>
  <c r="BC23" i="3"/>
  <c r="BB23" i="3"/>
  <c r="B9" i="2"/>
  <c r="A9" i="2"/>
  <c r="C33" i="3"/>
  <c r="BE20" i="3"/>
  <c r="BD20" i="3"/>
  <c r="BC20" i="3"/>
  <c r="BB20" i="3"/>
  <c r="BA20" i="3"/>
  <c r="BE19" i="3"/>
  <c r="BD19" i="3"/>
  <c r="BC19" i="3"/>
  <c r="BB19" i="3"/>
  <c r="BA19" i="3"/>
  <c r="BE18" i="3"/>
  <c r="BD18" i="3"/>
  <c r="BC18" i="3"/>
  <c r="BB18" i="3"/>
  <c r="BA18" i="3"/>
  <c r="BE17" i="3"/>
  <c r="BD17" i="3"/>
  <c r="BC17" i="3"/>
  <c r="BB17" i="3"/>
  <c r="BA17" i="3"/>
  <c r="BE16" i="3"/>
  <c r="BD16" i="3"/>
  <c r="BC16" i="3"/>
  <c r="BB16" i="3"/>
  <c r="BA16" i="3"/>
  <c r="BE15" i="3"/>
  <c r="BD15" i="3"/>
  <c r="BC15" i="3"/>
  <c r="BB15" i="3"/>
  <c r="BA15" i="3"/>
  <c r="BE14" i="3"/>
  <c r="BD14" i="3"/>
  <c r="BC14" i="3"/>
  <c r="BB14" i="3"/>
  <c r="B8" i="2"/>
  <c r="A8" i="2"/>
  <c r="C21" i="3"/>
  <c r="BE11" i="3"/>
  <c r="BD11" i="3"/>
  <c r="BC11" i="3"/>
  <c r="BB11" i="3"/>
  <c r="BA11" i="3"/>
  <c r="BE10" i="3"/>
  <c r="BD10" i="3"/>
  <c r="BC10" i="3"/>
  <c r="BB10" i="3"/>
  <c r="BA10" i="3"/>
  <c r="BE9" i="3"/>
  <c r="BD9" i="3"/>
  <c r="BC9" i="3"/>
  <c r="BB9" i="3"/>
  <c r="BA9" i="3"/>
  <c r="BE8" i="3"/>
  <c r="BD8" i="3"/>
  <c r="BC8" i="3"/>
  <c r="BB8" i="3"/>
  <c r="BA8" i="3"/>
  <c r="B7" i="2"/>
  <c r="A7" i="2"/>
  <c r="C12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F18" i="2" l="1"/>
  <c r="BD101" i="3"/>
  <c r="H16" i="2" s="1"/>
  <c r="BC132" i="3"/>
  <c r="G19" i="2" s="1"/>
  <c r="BE157" i="3"/>
  <c r="I23" i="2" s="1"/>
  <c r="BC33" i="3"/>
  <c r="G9" i="2" s="1"/>
  <c r="BB174" i="3"/>
  <c r="F26" i="2" s="1"/>
  <c r="BE145" i="3"/>
  <c r="I20" i="2" s="1"/>
  <c r="BE33" i="3"/>
  <c r="I9" i="2" s="1"/>
  <c r="BC101" i="3"/>
  <c r="G16" i="2" s="1"/>
  <c r="BA132" i="3"/>
  <c r="E19" i="2" s="1"/>
  <c r="BC21" i="3"/>
  <c r="G8" i="2" s="1"/>
  <c r="BE45" i="3"/>
  <c r="I10" i="2" s="1"/>
  <c r="BA157" i="3"/>
  <c r="E23" i="2" s="1"/>
  <c r="BA101" i="3"/>
  <c r="E16" i="2" s="1"/>
  <c r="BE12" i="3"/>
  <c r="I7" i="2" s="1"/>
  <c r="BE21" i="3"/>
  <c r="I8" i="2" s="1"/>
  <c r="BC49" i="3"/>
  <c r="G11" i="2" s="1"/>
  <c r="BD86" i="3"/>
  <c r="H13" i="2" s="1"/>
  <c r="BE101" i="3"/>
  <c r="I16" i="2" s="1"/>
  <c r="BC162" i="3"/>
  <c r="G24" i="2" s="1"/>
  <c r="BE174" i="3"/>
  <c r="I26" i="2" s="1"/>
  <c r="BB45" i="3"/>
  <c r="F10" i="2" s="1"/>
  <c r="BE49" i="3"/>
  <c r="I11" i="2" s="1"/>
  <c r="BD58" i="3"/>
  <c r="H12" i="2" s="1"/>
  <c r="BC145" i="3"/>
  <c r="G20" i="2" s="1"/>
  <c r="BC174" i="3"/>
  <c r="G26" i="2" s="1"/>
  <c r="BC96" i="3"/>
  <c r="G15" i="2" s="1"/>
  <c r="BA145" i="3"/>
  <c r="E20" i="2" s="1"/>
  <c r="BB147" i="3"/>
  <c r="BB148" i="3" s="1"/>
  <c r="F21" i="2" s="1"/>
  <c r="BC157" i="3"/>
  <c r="G23" i="2" s="1"/>
  <c r="BE111" i="3"/>
  <c r="I17" i="2" s="1"/>
  <c r="BC86" i="3"/>
  <c r="G13" i="2" s="1"/>
  <c r="BE162" i="3"/>
  <c r="I24" i="2" s="1"/>
  <c r="BA111" i="3"/>
  <c r="E17" i="2" s="1"/>
  <c r="BC45" i="3"/>
  <c r="G10" i="2" s="1"/>
  <c r="BE58" i="3"/>
  <c r="I12" i="2" s="1"/>
  <c r="BC12" i="3"/>
  <c r="G7" i="2" s="1"/>
  <c r="BC58" i="3"/>
  <c r="G12" i="2" s="1"/>
  <c r="BA96" i="3"/>
  <c r="E15" i="2" s="1"/>
  <c r="BE132" i="3"/>
  <c r="I19" i="2" s="1"/>
  <c r="BB150" i="3"/>
  <c r="BB151" i="3" s="1"/>
  <c r="F22" i="2" s="1"/>
  <c r="BB12" i="3"/>
  <c r="F7" i="2" s="1"/>
  <c r="BD49" i="3"/>
  <c r="H11" i="2" s="1"/>
  <c r="BE86" i="3"/>
  <c r="I13" i="2" s="1"/>
  <c r="BE96" i="3"/>
  <c r="I15" i="2" s="1"/>
  <c r="BC111" i="3"/>
  <c r="G17" i="2" s="1"/>
  <c r="BD132" i="3"/>
  <c r="H19" i="2" s="1"/>
  <c r="BD145" i="3"/>
  <c r="H20" i="2" s="1"/>
  <c r="BA162" i="3"/>
  <c r="E24" i="2" s="1"/>
  <c r="BD12" i="3"/>
  <c r="H7" i="2" s="1"/>
  <c r="BD45" i="3"/>
  <c r="H10" i="2" s="1"/>
  <c r="BB58" i="3"/>
  <c r="F12" i="2" s="1"/>
  <c r="BB86" i="3"/>
  <c r="F13" i="2" s="1"/>
  <c r="BB134" i="3"/>
  <c r="BB145" i="3" s="1"/>
  <c r="F20" i="2" s="1"/>
  <c r="BD157" i="3"/>
  <c r="H23" i="2" s="1"/>
  <c r="BB21" i="3"/>
  <c r="F8" i="2" s="1"/>
  <c r="BB33" i="3"/>
  <c r="F9" i="2" s="1"/>
  <c r="BA58" i="3"/>
  <c r="E12" i="2" s="1"/>
  <c r="BA86" i="3"/>
  <c r="BB101" i="3"/>
  <c r="F16" i="2" s="1"/>
  <c r="BB111" i="3"/>
  <c r="F17" i="2" s="1"/>
  <c r="BB132" i="3"/>
  <c r="F19" i="2" s="1"/>
  <c r="BB159" i="3"/>
  <c r="BB162" i="3" s="1"/>
  <c r="F24" i="2" s="1"/>
  <c r="BD174" i="3"/>
  <c r="H26" i="2" s="1"/>
  <c r="BD21" i="3"/>
  <c r="H8" i="2" s="1"/>
  <c r="BD33" i="3"/>
  <c r="H9" i="2" s="1"/>
  <c r="BB49" i="3"/>
  <c r="F11" i="2" s="1"/>
  <c r="BD96" i="3"/>
  <c r="H15" i="2" s="1"/>
  <c r="BD111" i="3"/>
  <c r="H17" i="2" s="1"/>
  <c r="BD162" i="3"/>
  <c r="H24" i="2" s="1"/>
  <c r="BA12" i="3"/>
  <c r="E7" i="2" s="1"/>
  <c r="BB96" i="3"/>
  <c r="F15" i="2" s="1"/>
  <c r="BA45" i="3"/>
  <c r="E10" i="2" s="1"/>
  <c r="BB157" i="3"/>
  <c r="F23" i="2" s="1"/>
  <c r="BA14" i="3"/>
  <c r="BA21" i="3" s="1"/>
  <c r="E8" i="2" s="1"/>
  <c r="BA23" i="3"/>
  <c r="BA33" i="3" s="1"/>
  <c r="E9" i="2" s="1"/>
  <c r="BA47" i="3"/>
  <c r="BA49" i="3" s="1"/>
  <c r="E11" i="2" s="1"/>
  <c r="E13" i="2"/>
  <c r="BA167" i="3"/>
  <c r="BA174" i="3" s="1"/>
  <c r="E26" i="2" s="1"/>
  <c r="BD164" i="3"/>
  <c r="BD165" i="3" s="1"/>
  <c r="H25" i="2" s="1"/>
  <c r="I27" i="2" l="1"/>
  <c r="C21" i="1" s="1"/>
  <c r="G27" i="2"/>
  <c r="C18" i="1" s="1"/>
  <c r="F27" i="2"/>
  <c r="C16" i="1" s="1"/>
  <c r="H27" i="2"/>
  <c r="C17" i="1" s="1"/>
  <c r="E27" i="2"/>
  <c r="G39" i="2" l="1"/>
  <c r="I39" i="2" s="1"/>
  <c r="G38" i="2"/>
  <c r="I38" i="2" s="1"/>
  <c r="G21" i="1" s="1"/>
  <c r="G37" i="2"/>
  <c r="I37" i="2" s="1"/>
  <c r="G20" i="1" s="1"/>
  <c r="G36" i="2"/>
  <c r="I36" i="2" s="1"/>
  <c r="G19" i="1" s="1"/>
  <c r="G35" i="2"/>
  <c r="I35" i="2" s="1"/>
  <c r="G18" i="1" s="1"/>
  <c r="G34" i="2"/>
  <c r="I34" i="2" s="1"/>
  <c r="G17" i="1" s="1"/>
  <c r="G33" i="2"/>
  <c r="I33" i="2" s="1"/>
  <c r="G16" i="1" s="1"/>
  <c r="G32" i="2"/>
  <c r="I32" i="2" s="1"/>
  <c r="C15" i="1"/>
  <c r="C19" i="1" s="1"/>
  <c r="C22" i="1" s="1"/>
  <c r="G15" i="1" l="1"/>
  <c r="H40" i="2"/>
  <c r="G23" i="1" s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<sst xmlns="http://schemas.openxmlformats.org/spreadsheetml/2006/main" count="574" uniqueCount="393">
  <si>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</si>
  <si>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</si>
  <si>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</si>
  <si>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</si>
  <si>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</si>
  <si>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</si>
  <si>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</si>
  <si>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</si>
  <si>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</si>
  <si>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</si>
  <si>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</si>
  <si>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</si>
  <si>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</si>
  <si>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</si>
  <si>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</si>
  <si>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</si>
  <si>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</si>
  <si>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</si>
  <si>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</si>
  <si>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</si>
  <si>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</si>
  <si>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</si>
  <si>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</si>
  <si>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</si>
  <si>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</si>
  <si>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</si>
  <si>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</si>
  <si>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</si>
  <si>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</si>
  <si>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</si>
  <si>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</si>
  <si>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</si>
  <si>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</si>
  <si>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</si>
  <si>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</si>
  <si>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</si>
  <si>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</si>
  <si>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</si>
  <si>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</si>
  <si>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</si>
  <si>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</si>
  <si>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</si>
  <si>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</si>
  <si>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</si>
  <si>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</si>
  <si>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</si>
  <si>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</si>
  <si>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</si>
  <si>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</si>
  <si>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</si>
  <si>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</si>
  <si>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</si>
  <si>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</si>
  <si>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</si>
  <si>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</si>
  <si>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</si>
  <si>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</si>
  <si>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</si>
  <si>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</si>
  <si>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</si>
  <si>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</si>
  <si>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</si>
  <si>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</si>
  <si>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</si>
  <si>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</si>
  <si>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</si>
  <si>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</si>
  <si>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</si>
  <si>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</si>
  <si>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</si>
  <si>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</si>
  <si>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</si>
  <si>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</si>
  <si>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</si>
  <si>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</si>
  <si>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10353</t>
  </si>
  <si>
    <t>ZŠ Ochoz u Brna</t>
  </si>
  <si>
    <t>01</t>
  </si>
  <si>
    <t>10353/04-1</t>
  </si>
  <si>
    <t>Přístavba výtahu</t>
  </si>
  <si>
    <t>133201101R00</t>
  </si>
  <si>
    <t xml:space="preserve">Hloubení šachet v hor.3 do 100 m3 </t>
  </si>
  <si>
    <t>m3</t>
  </si>
  <si>
    <t>162701105R00</t>
  </si>
  <si>
    <t xml:space="preserve">Vodorovné přemístění výkopku z hor.1-4 do 10000 m </t>
  </si>
  <si>
    <t>171201201RT1</t>
  </si>
  <si>
    <t>Uložení sypaniny na skládku včetně poplatku za skládku</t>
  </si>
  <si>
    <t>174101101R00</t>
  </si>
  <si>
    <t xml:space="preserve">Zásyp jam, rýh, šachet se zhutněním </t>
  </si>
  <si>
    <t>2</t>
  </si>
  <si>
    <t>Základy a zvláštní zakládání</t>
  </si>
  <si>
    <t>273321321R00</t>
  </si>
  <si>
    <t xml:space="preserve">Železobeton základových desek C 20/25 </t>
  </si>
  <si>
    <t>273351215R00</t>
  </si>
  <si>
    <t xml:space="preserve">Bednění stěn základových desek - zřízení </t>
  </si>
  <si>
    <t>m2</t>
  </si>
  <si>
    <t>273351216R00</t>
  </si>
  <si>
    <t xml:space="preserve">Bednění stěn základových desek - odstranění </t>
  </si>
  <si>
    <t>273362021R00</t>
  </si>
  <si>
    <t xml:space="preserve">Výztuž základových desek ze svařovaných sití KARI </t>
  </si>
  <si>
    <t>t</t>
  </si>
  <si>
    <t>275313621R00</t>
  </si>
  <si>
    <t xml:space="preserve">Beton základových patek prostý C 20/25 </t>
  </si>
  <si>
    <t>275351215R00</t>
  </si>
  <si>
    <t xml:space="preserve">Bednění stěn základových patek - zřízení </t>
  </si>
  <si>
    <t>275351216R00</t>
  </si>
  <si>
    <t xml:space="preserve">Bednění stěn základových patek - odstranění </t>
  </si>
  <si>
    <t>3</t>
  </si>
  <si>
    <t>Svislé a kompletní konstrukce</t>
  </si>
  <si>
    <t>310238211R00</t>
  </si>
  <si>
    <t xml:space="preserve">Zazdívka otvorů plochy do 1 m2 cihlami na MVC </t>
  </si>
  <si>
    <t>311112120RT3</t>
  </si>
  <si>
    <t>Stěna z tvárnic ztraceného bednění, tl. 20 cm zalití tvárnic betonem C 20/25</t>
  </si>
  <si>
    <t>311238116R00</t>
  </si>
  <si>
    <t xml:space="preserve">Zdivo keramické P+D P15 na MC 10, tl. 300 mm </t>
  </si>
  <si>
    <t>311361821R00</t>
  </si>
  <si>
    <t xml:space="preserve">Výztuž nadzákladových zdí z betonářské ocelí 10505 </t>
  </si>
  <si>
    <t>317168136R00</t>
  </si>
  <si>
    <t xml:space="preserve">Překlad vysoký 70x235x2500 mm </t>
  </si>
  <si>
    <t>kus</t>
  </si>
  <si>
    <t>317234410R00</t>
  </si>
  <si>
    <t xml:space="preserve">Vyzdívka mezi nosníky cihlami pálenými na MC </t>
  </si>
  <si>
    <t>317941123RT4</t>
  </si>
  <si>
    <t>Osazení ocelových válcovaných nosníků  č.14-22 včetně dodávky profilu I č.18</t>
  </si>
  <si>
    <t>317998114R00</t>
  </si>
  <si>
    <t xml:space="preserve">Izolace mezi překlady polystyren tl. 90 mm </t>
  </si>
  <si>
    <t>m</t>
  </si>
  <si>
    <t>342264051RX1</t>
  </si>
  <si>
    <t>Podhled sádrokartonový na zavěšenou ocel. konstr. desky protipožární tl. 2 x 12,5 mm, bez izolace</t>
  </si>
  <si>
    <t>30001</t>
  </si>
  <si>
    <t xml:space="preserve">Obvodová vnější stěna vikýře skl.S2 </t>
  </si>
  <si>
    <t>4</t>
  </si>
  <si>
    <t>Vodorovné konstrukce</t>
  </si>
  <si>
    <t>411321414R00</t>
  </si>
  <si>
    <t xml:space="preserve">Stropy deskové ze železobetonu C 25/30 </t>
  </si>
  <si>
    <t>411351101R00</t>
  </si>
  <si>
    <t xml:space="preserve">Bednění stropů deskových, bednění vlastní -zřízení </t>
  </si>
  <si>
    <t>411351102R00</t>
  </si>
  <si>
    <t xml:space="preserve">Bednění stropů deskových, vlastní - odstranění </t>
  </si>
  <si>
    <t>411354171R00</t>
  </si>
  <si>
    <t xml:space="preserve">Podpěrná konstr. stropů do 5 kPa - zřízení </t>
  </si>
  <si>
    <t>411354172R00</t>
  </si>
  <si>
    <t xml:space="preserve">Podpěrná konstr. stropů do 5 kPa - odstranění </t>
  </si>
  <si>
    <t>411361821R00</t>
  </si>
  <si>
    <t xml:space="preserve">Výztuž stropů z betonářské oceli 10505 </t>
  </si>
  <si>
    <t>417321315R00</t>
  </si>
  <si>
    <t xml:space="preserve">Ztužující pásy a věnce z betonu železového C 20/25 </t>
  </si>
  <si>
    <t>417351115R00</t>
  </si>
  <si>
    <t xml:space="preserve">Bednění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</si>
  <si>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</si>
  <si>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</si>
  <si>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</si>
  <si>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</si>
  <si>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5</t>
  </si>
  <si>
    <t>Komunikace</t>
  </si>
  <si>
    <t>564251111R00</t>
  </si>
  <si>
    <t xml:space="preserve">Podklad ze štěrkopísku po zhutnění tloušťky 15 cm </t>
  </si>
  <si>
    <t>596111111R00</t>
  </si>
  <si>
    <t xml:space="preserve">Kladení dlažby mozaika 1barva, lože z kam.do 4 cm </t>
  </si>
  <si>
    <t>6</t>
  </si>
  <si>
    <t>Úpravy povrchu,podlahy</t>
  </si>
  <si>
    <t>612421615R00</t>
  </si>
  <si>
    <t xml:space="preserve">Omítka vnitřní zdiva, MVC, hrubá zatřená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</si>
  <si>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</si>
  <si>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</si>
  <si>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</si>
  <si>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</si>
  <si>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615481111R00</t>
  </si>
  <si>
    <t xml:space="preserve">Potažení válc.nosníků rabic.pletivem a postřik MC </t>
  </si>
  <si>
    <t>622311734R00</t>
  </si>
  <si>
    <t xml:space="preserve">Zatepl.syst., fasáda, miner.desky KV 140 mm </t>
  </si>
  <si>
    <t>622481211RT2</t>
  </si>
  <si>
    <t>Montáž výztužné sítě (perlinky) do stěrky-stěny včetně výztužné sítě a stěrkového tmelu</t>
  </si>
  <si>
    <t>631312611R00</t>
  </si>
  <si>
    <t xml:space="preserve">Mazanina betonová tl. 5 - 8 cm C 16/20 </t>
  </si>
  <si>
    <t>9</t>
  </si>
  <si>
    <t>Ostatní konstrukce, bourání</t>
  </si>
  <si>
    <t>113106111R00</t>
  </si>
  <si>
    <t xml:space="preserve">Rozebrání dlažeb z mozaiky </t>
  </si>
  <si>
    <t>713100832R00</t>
  </si>
  <si>
    <t xml:space="preserve">Odstr. tepelné izolace z min. desek tl. do 200 mm </t>
  </si>
  <si>
    <t>762342811R00</t>
  </si>
  <si>
    <t xml:space="preserve">Demontáž laťování střech, rozteč latí do 22 cm </t>
  </si>
  <si>
    <t>762342813R00</t>
  </si>
  <si>
    <t xml:space="preserve">Demontáž laťování střech, rozteč latí nad 50 cm </t>
  </si>
  <si>
    <t>762711820R00</t>
  </si>
  <si>
    <t xml:space="preserve">Demontáž vázaných konstrukcí hraněných do 224 cm2 </t>
  </si>
  <si>
    <t>765312810R00</t>
  </si>
  <si>
    <t xml:space="preserve">Demontáž krytiny dvoudrážkové, na sucho, do suti </t>
  </si>
  <si>
    <t>766411821R00</t>
  </si>
  <si>
    <t xml:space="preserve">Demontáž obložení stěn palubkami </t>
  </si>
  <si>
    <t>766411822R00</t>
  </si>
  <si>
    <t xml:space="preserve">Demontáž podkladových roštů obložení stěn </t>
  </si>
  <si>
    <t>767581804R00</t>
  </si>
  <si>
    <t xml:space="preserve">Demontáž podhledů vč.nosné kce </t>
  </si>
  <si>
    <t>941941051R00</t>
  </si>
  <si>
    <t xml:space="preserve">Montáž lešení leh.řad.s podlahami,š.1,5 m, H 10 m 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</si>
  <si>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</si>
  <si>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</si>
  <si>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</si>
  <si>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</si>
  <si>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971033651R00</t>
  </si>
  <si>
    <t xml:space="preserve">Vybourání otv. zeď cihel. pl.4 m2, tl.60 cm, MVC </t>
  </si>
  <si>
    <t>974031167R00</t>
  </si>
  <si>
    <t xml:space="preserve">Vysekání rýh ve zdi cihelné </t>
  </si>
  <si>
    <t>90001</t>
  </si>
  <si>
    <t>Vybourání vnějších výplní otvorů vč.parapetů vč.likvidace</t>
  </si>
  <si>
    <t>90002</t>
  </si>
  <si>
    <t>90003</t>
  </si>
  <si>
    <t xml:space="preserve">Doplnění podlahy </t>
  </si>
  <si>
    <t>90004</t>
  </si>
  <si>
    <t xml:space="preserve">Demontáž parozábrany a podstřešní fólie </t>
  </si>
  <si>
    <t>90005</t>
  </si>
  <si>
    <t xml:space="preserve">Dilatace PPS tl.20mm </t>
  </si>
  <si>
    <t>90006</t>
  </si>
  <si>
    <t>90007</t>
  </si>
  <si>
    <t>soub</t>
  </si>
  <si>
    <t>90008</t>
  </si>
  <si>
    <t xml:space="preserve">Lešení do výtahové šachty </t>
  </si>
  <si>
    <t>podlaž</t>
  </si>
  <si>
    <t>90009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</si>
  <si>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</si>
  <si>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</si>
  <si>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</si>
  <si>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</si>
  <si>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</si>
  <si>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</si>
  <si>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711132311R00</t>
  </si>
  <si>
    <t xml:space="preserve">Prov. izolace nopovou fólií svisle, vč.uchyc.prvků </t>
  </si>
  <si>
    <t>711140016RA0</t>
  </si>
  <si>
    <t xml:space="preserve">Izolace proti vodě vodorovná přitavená, 1x </t>
  </si>
  <si>
    <t>711150016RA0</t>
  </si>
  <si>
    <t xml:space="preserve">Izolace proti vodě svislá přitavená, 1x </t>
  </si>
  <si>
    <t>28323110</t>
  </si>
  <si>
    <t>Fólie nopová</t>
  </si>
  <si>
    <t>998711101R00</t>
  </si>
  <si>
    <t xml:space="preserve">Přesun hmot pro izolace proti vodě, výšky do 6 m </t>
  </si>
  <si>
    <t>712</t>
  </si>
  <si>
    <t>Živičné krytiny</t>
  </si>
  <si>
    <t>712371801RZ4</t>
  </si>
  <si>
    <t>Povlaková krytina střech do 10°, fólií PVC 1 vrstva - včetně dod. fólie tl.1,5mm</t>
  </si>
  <si>
    <t>712391171RZ1</t>
  </si>
  <si>
    <t>Povlaková krytina střech do 10°, podklad. textilie 1 vrstva - včetně dodávky textilie</t>
  </si>
  <si>
    <t>998712101R00</t>
  </si>
  <si>
    <t xml:space="preserve">Přesun hmot pro povlakové krytiny, výšky do 6 m </t>
  </si>
  <si>
    <t>713</t>
  </si>
  <si>
    <t>Izolace tepelné</t>
  </si>
  <si>
    <t>713111130RT1</t>
  </si>
  <si>
    <t>Izolace tepelné stropů, vložené mezi krokve 1 vrstva - materiál ve specifikaci</t>
  </si>
  <si>
    <t>713111130RT2</t>
  </si>
  <si>
    <t>Izolace tepelné stropů, vložené mezi krokve 2 vrstvy - materiál ve specifikaci</t>
  </si>
  <si>
    <t>713111211R00</t>
  </si>
  <si>
    <t xml:space="preserve">Montáž parozábrany krovů spodem s přelepením spojů </t>
  </si>
  <si>
    <t>713131131R00</t>
  </si>
  <si>
    <t xml:space="preserve">Izolace tepelná stěn lepením </t>
  </si>
  <si>
    <t>283754601</t>
  </si>
  <si>
    <t>Polystyren extrudovaný XPS 600 x 1250 mm</t>
  </si>
  <si>
    <t>63140542</t>
  </si>
  <si>
    <t>Deska izolační minerální tl. 60 mm</t>
  </si>
  <si>
    <t>631405492</t>
  </si>
  <si>
    <t>Deska izolační minerální tl. 180 mm</t>
  </si>
  <si>
    <t>998713101R00</t>
  </si>
  <si>
    <t xml:space="preserve">Přesun hmot pro izolace tepelné, výšky do 6 m </t>
  </si>
  <si>
    <t>762</t>
  </si>
  <si>
    <t>Konstrukce tesařské</t>
  </si>
  <si>
    <t>762332120R00</t>
  </si>
  <si>
    <t xml:space="preserve">Montáž vázaných krovů pravidelných do 224 cm2 </t>
  </si>
  <si>
    <t>762341210RT3</t>
  </si>
  <si>
    <t>Montáž bednění střech rovných, prkna hrubá na sraz včetně dodávky řeziva, prkna tl. 22 mm</t>
  </si>
  <si>
    <t>762341620RT3</t>
  </si>
  <si>
    <t>Bednění okapových říms z palubek pero-drážka včetně dodávky řeziva, palubky SM tl. 19 mm, PÚ</t>
  </si>
  <si>
    <t>762395000R00</t>
  </si>
  <si>
    <t xml:space="preserve">Spojovací a ochranné prostředky pro střechy </t>
  </si>
  <si>
    <t>76201</t>
  </si>
  <si>
    <t xml:space="preserve">Dodávka řeziva vč.nátěru </t>
  </si>
  <si>
    <t>998762202R00</t>
  </si>
  <si>
    <t xml:space="preserve">Přesun hmot pro tesařské konstrukce, výšky do 12 m </t>
  </si>
  <si>
    <t>764</t>
  </si>
  <si>
    <t>Konstrukce klempířské</t>
  </si>
  <si>
    <t>764223420RX0</t>
  </si>
  <si>
    <t>Okapnička, rš 250 mm plech s povrchovou úpravou</t>
  </si>
  <si>
    <t>764252403RX0</t>
  </si>
  <si>
    <t>Žlaby, podokapní půlkruhové, rš 330 mm plech s povrchovou úpravou</t>
  </si>
  <si>
    <t>764259411RX0</t>
  </si>
  <si>
    <t>Kotlík kónický pro trouby D do 150 mm plech s povrchovou úpravou</t>
  </si>
  <si>
    <t>764291410RX0</t>
  </si>
  <si>
    <t>Závětrná lišta, rš 250 mm poplastovaný plech</t>
  </si>
  <si>
    <t>764410350RX0</t>
  </si>
  <si>
    <t>Oplechování parapetů včetně rohů Al, rš 330 mm tažený Al</t>
  </si>
  <si>
    <t>764554403RX0</t>
  </si>
  <si>
    <t>Odpadní trouby, kruhové, D 120 mm plech s povrchovou úpravou</t>
  </si>
  <si>
    <t>765312386R00</t>
  </si>
  <si>
    <t xml:space="preserve">Pás ochranný větrací okapní 500/10 cm hliník </t>
  </si>
  <si>
    <t>76401</t>
  </si>
  <si>
    <t>Stěnová lišta rš 200mm plech s povrchovou úpravou</t>
  </si>
  <si>
    <t>76402</t>
  </si>
  <si>
    <t>Koutová lišta rš 200mm plech s povrchovou úpravou</t>
  </si>
  <si>
    <t>76404</t>
  </si>
  <si>
    <t>Přechodová lišta rš 500mm plech s povrchovou úpravou</t>
  </si>
  <si>
    <t>998764103R00</t>
  </si>
  <si>
    <t xml:space="preserve">Přesun hmot pro klempířské konstr., výšky do 24 m </t>
  </si>
  <si>
    <t>767</t>
  </si>
  <si>
    <t>Konstrukce zámečnické</t>
  </si>
  <si>
    <t>76701</t>
  </si>
  <si>
    <t xml:space="preserve">Ukončující profil podlahy Al dl.1,18m </t>
  </si>
  <si>
    <t>769</t>
  </si>
  <si>
    <t>Otvorové prvky z plastu</t>
  </si>
  <si>
    <t>76901</t>
  </si>
  <si>
    <t>Plast okno 1200/500 vč.parapetů 1/Pl</t>
  </si>
  <si>
    <t>781</t>
  </si>
  <si>
    <t>Obklady keramické</t>
  </si>
  <si>
    <t>781415016R00</t>
  </si>
  <si>
    <t xml:space="preserve">Montáž obkladů stěn, porovin.,tmel, nad 20x25 cm </t>
  </si>
  <si>
    <t>781770010RAX</t>
  </si>
  <si>
    <t>Obklad vnější keramický cihelné pásky</t>
  </si>
  <si>
    <t>78101</t>
  </si>
  <si>
    <t xml:space="preserve">Dodávka obklad </t>
  </si>
  <si>
    <t>998781201R00</t>
  </si>
  <si>
    <t xml:space="preserve">Přesun hmot pro obklady keramické, výšky do 6 m </t>
  </si>
  <si>
    <t>784</t>
  </si>
  <si>
    <t>Malby</t>
  </si>
  <si>
    <t>784191101R00</t>
  </si>
  <si>
    <t xml:space="preserve">Penetrace podkladu univerzální 1x </t>
  </si>
  <si>
    <t>784195212R00</t>
  </si>
  <si>
    <t xml:space="preserve">Malba tekutá, bílá, 2 x </t>
  </si>
  <si>
    <t>784452211R00</t>
  </si>
  <si>
    <t xml:space="preserve">Malba sádrokartonových kcí </t>
  </si>
  <si>
    <t>M33</t>
  </si>
  <si>
    <t>Montáže dopravních zařízení a vah-výtahy</t>
  </si>
  <si>
    <t>33001</t>
  </si>
  <si>
    <t xml:space="preserve">Výtah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</si>
  <si>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</si>
  <si>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</si>
  <si>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</si>
  <si>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</si>
  <si>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</si>
  <si>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</si>
  <si>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</si>
  <si>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</si>
  <si>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</si>
  <si>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</si>
  <si>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</si>
  <si>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</si>
  <si>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</si>
  <si>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</si>
  <si>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</si>
  <si>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</si>
  <si>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</si>
  <si>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</si>
  <si>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</si>
  <si>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</si>
  <si>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</si>
  <si>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</si>
  <si>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</si>
  <si>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</si>
  <si>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Demontáž radiátorů vč.dřev.ochranného rámu vč. dočasného zaslepení potrubí</t>
  </si>
  <si>
    <t>Zasklení otvoru do prostoru světlíku 575/1500, protipožární EI 30DP1 1/PO, včetně zaparavení a olištování hliníkovou lištou</t>
  </si>
  <si>
    <t>Dopojení stáv.svodů vč. rozebrání stávající dlažby, zemních prací, lapače střešních splavenin, D+M kanalizačního potrubí, zásyp a znovupoložení dlažby vč. provedení podkladních vrstev</t>
  </si>
  <si>
    <t>Odstranění zabednění otvoru v 3.NP</t>
  </si>
  <si>
    <t>Zpětná montáž radiátoru vč. dřev. ochranného rámu vč. úpravy trasy potrubí drážek a zapravení</t>
  </si>
  <si>
    <t>90010</t>
  </si>
  <si>
    <t>90011</t>
  </si>
  <si>
    <t>D+M světlovodu</t>
  </si>
  <si>
    <t>kpl</t>
  </si>
  <si>
    <t>90012</t>
  </si>
  <si>
    <t>Závěrečný úklid stavby před předáním stavby objednateli</t>
  </si>
  <si>
    <t>Elektromontáže</t>
  </si>
  <si>
    <t>742</t>
  </si>
  <si>
    <t>Rozvaděče s přepěťovými ochranami včetně montáže a zapojení</t>
  </si>
  <si>
    <t>Spínače včetně montáže a zapojení</t>
  </si>
  <si>
    <t>74201</t>
  </si>
  <si>
    <t>74202</t>
  </si>
  <si>
    <t>74203</t>
  </si>
  <si>
    <t>74204</t>
  </si>
  <si>
    <t>74205</t>
  </si>
  <si>
    <t>74206</t>
  </si>
  <si>
    <t>74207</t>
  </si>
  <si>
    <t>74208</t>
  </si>
  <si>
    <t>74209</t>
  </si>
  <si>
    <t>74210</t>
  </si>
  <si>
    <t>Zásuvky včetně montáže a zapojení</t>
  </si>
  <si>
    <t>Svítidla včetně zdrojů, startérů, montáže a zapojení a všech příslušných komponentů</t>
  </si>
  <si>
    <t>Instalační materiál, přístroje, zařízení včetně montáže a zapojení</t>
  </si>
  <si>
    <t>Kabely včetně montáže (vysekání drážek) a zapojení</t>
  </si>
  <si>
    <t>Úprava bleskosvodu a uzemnění včetně montáže a zapojení</t>
  </si>
  <si>
    <t>Protipožární prostup dle počtu kabelů</t>
  </si>
  <si>
    <t>Koordinace profesí během stavby</t>
  </si>
  <si>
    <t>Revize</t>
  </si>
  <si>
    <t>74211</t>
  </si>
  <si>
    <t>Pomocný instalační materiál</t>
  </si>
  <si>
    <t>VÝKAZ VÝMĚR</t>
  </si>
  <si>
    <t>Výkaz výměr: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</si>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</sst>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1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Continuous"/>
    </xf>
    <xf numFmtId="0" fontId="7" fillId="2" borderId="22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7" xfId="0" applyBorder="1"/>
    <xf numFmtId="0" fontId="8" fillId="0" borderId="7" xfId="0" applyFont="1" applyBorder="1"/>
    <xf numFmtId="0" fontId="0" fillId="0" borderId="12" xfId="0" applyBorder="1"/>
    <xf numFmtId="3" fontId="0" fillId="0" borderId="30" xfId="0" applyNumberFormat="1" applyBorder="1"/>
    <xf numFmtId="0" fontId="0" fillId="0" borderId="28" xfId="0" applyBorder="1"/>
    <xf numFmtId="3" fontId="0" fillId="0" borderId="31" xfId="0" applyNumberFormat="1" applyBorder="1"/>
    <xf numFmtId="0" fontId="0" fillId="0" borderId="29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40" xfId="0" applyNumberFormat="1" applyBorder="1" applyAlignment="1">
      <alignment horizontal="right"/>
    </xf>
    <xf numFmtId="0" fontId="0" fillId="0" borderId="40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5" xfId="1" applyFont="1" applyBorder="1"/>
    <xf numFmtId="0" fontId="10" fillId="0" borderId="45" xfId="1" applyBorder="1"/>
    <xf numFmtId="0" fontId="10" fillId="0" borderId="45" xfId="1" applyBorder="1" applyAlignment="1">
      <alignment horizontal="right"/>
    </xf>
    <xf numFmtId="0" fontId="10" fillId="0" borderId="46" xfId="1" applyFont="1" applyBorder="1"/>
    <xf numFmtId="0" fontId="0" fillId="0" borderId="45" xfId="0" applyNumberFormat="1" applyBorder="1" applyAlignment="1">
      <alignment horizontal="left"/>
    </xf>
    <xf numFmtId="0" fontId="0" fillId="0" borderId="47" xfId="0" applyNumberFormat="1" applyBorder="1"/>
    <xf numFmtId="0" fontId="3" fillId="0" borderId="50" xfId="1" applyFont="1" applyBorder="1"/>
    <xf numFmtId="0" fontId="10" fillId="0" borderId="50" xfId="1" applyBorder="1"/>
    <xf numFmtId="0" fontId="10" fillId="0" borderId="50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0" borderId="0" xfId="0" applyFont="1" applyBorder="1"/>
    <xf numFmtId="3" fontId="8" fillId="0" borderId="35" xfId="0" applyNumberFormat="1" applyFont="1" applyBorder="1"/>
    <xf numFmtId="0" fontId="7" fillId="2" borderId="21" xfId="0" applyFont="1" applyFill="1" applyBorder="1"/>
    <xf numFmtId="0" fontId="7" fillId="2" borderId="22" xfId="0" applyFont="1" applyFill="1" applyBorder="1"/>
    <xf numFmtId="3" fontId="7" fillId="2" borderId="23" xfId="0" applyNumberFormat="1" applyFont="1" applyFill="1" applyBorder="1"/>
    <xf numFmtId="3" fontId="7" fillId="2" borderId="53" xfId="0" applyNumberFormat="1" applyFont="1" applyFill="1" applyBorder="1"/>
    <xf numFmtId="3" fontId="7" fillId="2" borderId="54" xfId="0" applyNumberFormat="1" applyFont="1" applyFill="1" applyBorder="1"/>
    <xf numFmtId="3" fontId="7" fillId="2" borderId="55" xfId="0" applyNumberFormat="1" applyFont="1" applyFill="1" applyBorder="1"/>
    <xf numFmtId="0" fontId="7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3" xfId="0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0" borderId="25" xfId="0" applyFont="1" applyBorder="1"/>
    <xf numFmtId="0" fontId="8" fillId="0" borderId="17" xfId="0" applyFont="1" applyBorder="1"/>
    <xf numFmtId="3" fontId="8" fillId="0" borderId="26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0" fillId="2" borderId="28" xfId="0" applyFill="1" applyBorder="1"/>
    <xf numFmtId="0" fontId="7" fillId="2" borderId="31" xfId="0" applyFont="1" applyFill="1" applyBorder="1"/>
    <xf numFmtId="0" fontId="0" fillId="2" borderId="31" xfId="0" applyFill="1" applyBorder="1"/>
    <xf numFmtId="4" fontId="0" fillId="2" borderId="42" xfId="0" applyNumberFormat="1" applyFill="1" applyBorder="1"/>
    <xf numFmtId="4" fontId="0" fillId="2" borderId="28" xfId="0" applyNumberFormat="1" applyFill="1" applyBorder="1"/>
    <xf numFmtId="4" fontId="0" fillId="2" borderId="31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6" xfId="1" applyFont="1" applyBorder="1" applyAlignment="1">
      <alignment horizontal="right"/>
    </xf>
    <xf numFmtId="0" fontId="10" fillId="0" borderId="45" xfId="1" applyBorder="1" applyAlignment="1">
      <alignment horizontal="left"/>
    </xf>
    <xf numFmtId="0" fontId="10" fillId="0" borderId="47" xfId="1" applyBorder="1"/>
    <xf numFmtId="0" fontId="11" fillId="0" borderId="0" xfId="1" applyFont="1"/>
    <xf numFmtId="0" fontId="10" fillId="0" borderId="0" xfId="1" applyFont="1"/>
    <xf numFmtId="0" fontId="10" fillId="0" borderId="0" xfId="1" applyAlignment="1">
      <alignment horizontal="right"/>
    </xf>
    <xf numFmtId="0" fontId="10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7" fillId="0" borderId="56" xfId="1" applyFont="1" applyBorder="1" applyAlignment="1">
      <alignment horizontal="center"/>
    </xf>
    <xf numFmtId="49" fontId="7" fillId="0" borderId="56" xfId="1" applyNumberFormat="1" applyFont="1" applyBorder="1" applyAlignment="1">
      <alignment horizontal="left"/>
    </xf>
    <xf numFmtId="0" fontId="7" fillId="0" borderId="15" xfId="1" applyFont="1" applyBorder="1"/>
    <xf numFmtId="0" fontId="10" fillId="0" borderId="9" xfId="1" applyBorder="1" applyAlignment="1">
      <alignment horizontal="center"/>
    </xf>
    <xf numFmtId="0" fontId="10" fillId="0" borderId="9" xfId="1" applyNumberFormat="1" applyBorder="1" applyAlignment="1">
      <alignment horizontal="right"/>
    </xf>
    <xf numFmtId="0" fontId="10" fillId="0" borderId="8" xfId="1" applyNumberFormat="1" applyBorder="1"/>
    <xf numFmtId="0" fontId="10" fillId="0" borderId="0" xfId="1" applyNumberFormat="1"/>
    <xf numFmtId="0" fontId="16" fillId="0" borderId="0" xfId="1" applyFont="1"/>
    <xf numFmtId="0" fontId="9" fillId="0" borderId="59" xfId="1" applyFont="1" applyBorder="1" applyAlignment="1">
      <alignment horizontal="center" vertical="top"/>
    </xf>
    <xf numFmtId="49" fontId="9" fillId="0" borderId="59" xfId="1" applyNumberFormat="1" applyFont="1" applyBorder="1" applyAlignment="1">
      <alignment horizontal="left" vertical="top"/>
    </xf>
    <xf numFmtId="0" fontId="9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10" fillId="2" borderId="10" xfId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10" fillId="2" borderId="9" xfId="1" applyFill="1" applyBorder="1" applyAlignment="1">
      <alignment horizontal="center"/>
    </xf>
    <xf numFmtId="4" fontId="10" fillId="2" borderId="9" xfId="1" applyNumberFormat="1" applyFill="1" applyBorder="1" applyAlignment="1">
      <alignment horizontal="right"/>
    </xf>
    <xf numFmtId="4" fontId="10" fillId="2" borderId="8" xfId="1" applyNumberFormat="1" applyFill="1" applyBorder="1" applyAlignment="1">
      <alignment horizontal="right"/>
    </xf>
    <xf numFmtId="4" fontId="7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12" xfId="0" applyNumberFormat="1" applyFont="1" applyBorder="1"/>
    <xf numFmtId="3" fontId="8" fillId="0" borderId="13" xfId="0" applyNumberFormat="1" applyFont="1" applyBorder="1"/>
    <xf numFmtId="3" fontId="8" fillId="0" borderId="56" xfId="0" applyNumberFormat="1" applyFont="1" applyBorder="1"/>
    <xf numFmtId="3" fontId="8" fillId="0" borderId="57" xfId="0" applyNumberFormat="1" applyFont="1" applyBorder="1"/>
    <xf numFmtId="0" fontId="9" fillId="0" borderId="10" xfId="1" applyFont="1" applyBorder="1" applyAlignment="1">
      <alignment vertical="top" wrapText="1"/>
    </xf>
    <xf numFmtId="0" fontId="11" fillId="0" borderId="1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166" fontId="0" fillId="0" borderId="15" xfId="0" applyNumberFormat="1" applyBorder="1" applyAlignment="1">
      <alignment horizontal="right" indent="2"/>
    </xf>
    <xf numFmtId="166" fontId="0" fillId="0" borderId="16" xfId="0" applyNumberForma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1" xfId="1" applyFont="1" applyBorder="1" applyAlignment="1">
      <alignment horizontal="left"/>
    </xf>
    <xf numFmtId="0" fontId="10" fillId="0" borderId="50" xfId="1" applyFont="1" applyBorder="1" applyAlignment="1">
      <alignment horizontal="left"/>
    </xf>
    <xf numFmtId="0" fontId="10" fillId="0" borderId="52" xfId="1" applyFont="1" applyBorder="1" applyAlignment="1">
      <alignment horizontal="left"/>
    </xf>
    <xf numFmtId="3" fontId="7" fillId="2" borderId="31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0" fontId="10" fillId="0" borderId="51" xfId="1" applyBorder="1" applyAlignment="1">
      <alignment horizontal="center" shrinkToFit="1"/>
    </xf>
    <xf numFmtId="0" fontId="10" fillId="0" borderId="50" xfId="1" applyBorder="1" applyAlignment="1">
      <alignment horizontal="center" shrinkToFit="1"/>
    </xf>
    <xf numFmtId="0" fontId="10" fillId="0" borderId="52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view="pageLayout" topLeftCell="A10" zoomScaleNormal="100" workbookViewId="0">
      <selection activeCell="C1" sqref="C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390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10353/04-1</v>
      </c>
      <c r="D2" s="5" t="str">
        <f>Rekapitulace!G2</f>
        <v>Přístavba výtahu</v>
      </c>
      <c r="E2" s="4"/>
      <c r="F2" s="6" t="s">
        <v>1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 x14ac:dyDescent="0.2">
      <c r="A5" s="15" t="s">
        <v>77</v>
      </c>
      <c r="B5" s="16"/>
      <c r="C5" s="17" t="s">
        <v>76</v>
      </c>
      <c r="D5" s="18"/>
      <c r="E5" s="19"/>
      <c r="F5" s="11" t="s">
        <v>6</v>
      </c>
      <c r="G5" s="12"/>
    </row>
    <row r="6" spans="1:57" ht="12.95" customHeight="1" x14ac:dyDescent="0.2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57" ht="12.95" customHeight="1" x14ac:dyDescent="0.2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57" x14ac:dyDescent="0.2">
      <c r="A8" s="28" t="s">
        <v>11</v>
      </c>
      <c r="B8" s="11"/>
      <c r="C8" s="200"/>
      <c r="D8" s="200"/>
      <c r="E8" s="201"/>
      <c r="F8" s="29" t="s">
        <v>12</v>
      </c>
      <c r="G8" s="30"/>
      <c r="H8" s="31"/>
      <c r="I8" s="32"/>
    </row>
    <row r="9" spans="1:57" x14ac:dyDescent="0.2">
      <c r="A9" s="28" t="s">
        <v>13</v>
      </c>
      <c r="B9" s="11"/>
      <c r="C9" s="200">
        <f>Projektant</f>
        <v>0</v>
      </c>
      <c r="D9" s="200"/>
      <c r="E9" s="201"/>
      <c r="F9" s="11"/>
      <c r="G9" s="33"/>
      <c r="H9" s="34"/>
    </row>
    <row r="10" spans="1:57" x14ac:dyDescent="0.2">
      <c r="A10" s="28" t="s">
        <v>14</v>
      </c>
      <c r="B10" s="11"/>
      <c r="C10" s="200"/>
      <c r="D10" s="200"/>
      <c r="E10" s="200"/>
      <c r="F10" s="35"/>
      <c r="G10" s="36"/>
      <c r="H10" s="37"/>
    </row>
    <row r="11" spans="1:57" ht="13.5" customHeight="1" x14ac:dyDescent="0.2">
      <c r="A11" s="28" t="s">
        <v>15</v>
      </c>
      <c r="B11" s="11"/>
      <c r="C11" s="200"/>
      <c r="D11" s="200"/>
      <c r="E11" s="200"/>
      <c r="F11" s="38" t="s">
        <v>16</v>
      </c>
      <c r="G11" s="39">
        <v>10353</v>
      </c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17</v>
      </c>
      <c r="B12" s="9"/>
      <c r="C12" s="202"/>
      <c r="D12" s="202"/>
      <c r="E12" s="202"/>
      <c r="F12" s="42" t="s">
        <v>18</v>
      </c>
      <c r="G12" s="43"/>
      <c r="H12" s="34"/>
    </row>
    <row r="13" spans="1:57" ht="28.5" customHeight="1" thickBot="1" x14ac:dyDescent="0.25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 x14ac:dyDescent="0.2">
      <c r="A15" s="53"/>
      <c r="B15" s="54" t="s">
        <v>22</v>
      </c>
      <c r="C15" s="55">
        <f>HSV</f>
        <v>0</v>
      </c>
      <c r="D15" s="56" t="str">
        <f>Rekapitulace!A32</f>
        <v>Ztížené výrobní podmínky</v>
      </c>
      <c r="E15" s="57"/>
      <c r="F15" s="58"/>
      <c r="G15" s="55">
        <f>Rekapitulace!I32</f>
        <v>0</v>
      </c>
    </row>
    <row r="16" spans="1:57" ht="15.95" customHeight="1" x14ac:dyDescent="0.2">
      <c r="A16" s="53" t="s">
        <v>23</v>
      </c>
      <c r="B16" s="54" t="s">
        <v>24</v>
      </c>
      <c r="C16" s="55">
        <f>PSV</f>
        <v>0</v>
      </c>
      <c r="D16" s="59" t="str">
        <f>Rekapitulace!A33</f>
        <v>Oborová přirážka</v>
      </c>
      <c r="E16" s="60"/>
      <c r="F16" s="61"/>
      <c r="G16" s="55">
        <f>Rekapitulace!I33</f>
        <v>0</v>
      </c>
    </row>
    <row r="17" spans="1:7" ht="15.95" customHeight="1" x14ac:dyDescent="0.2">
      <c r="A17" s="53" t="s">
        <v>25</v>
      </c>
      <c r="B17" s="54" t="s">
        <v>26</v>
      </c>
      <c r="C17" s="55">
        <f>Mont</f>
        <v>0</v>
      </c>
      <c r="D17" s="59" t="str">
        <f>Rekapitulace!A34</f>
        <v>Přesun stavebních kapacit</v>
      </c>
      <c r="E17" s="60"/>
      <c r="F17" s="61"/>
      <c r="G17" s="55">
        <f>Rekapitulace!I34</f>
        <v>0</v>
      </c>
    </row>
    <row r="18" spans="1:7" ht="15.95" customHeight="1" x14ac:dyDescent="0.2">
      <c r="A18" s="62" t="s">
        <v>27</v>
      </c>
      <c r="B18" s="63" t="s">
        <v>28</v>
      </c>
      <c r="C18" s="55">
        <f>Dodavka</f>
        <v>0</v>
      </c>
      <c r="D18" s="59" t="str">
        <f>Rekapitulace!A35</f>
        <v>Mimostaveništní doprava</v>
      </c>
      <c r="E18" s="60"/>
      <c r="F18" s="61"/>
      <c r="G18" s="55">
        <f>Rekapitulace!I35</f>
        <v>0</v>
      </c>
    </row>
    <row r="19" spans="1:7" ht="15.95" customHeight="1" x14ac:dyDescent="0.2">
      <c r="A19" s="64" t="s">
        <v>29</v>
      </c>
      <c r="B19" s="54"/>
      <c r="C19" s="55">
        <f>SUM(C15:C18)</f>
        <v>0</v>
      </c>
      <c r="D19" s="65" t="str">
        <f>Rekapitulace!A36</f>
        <v>Zařízení staveniště</v>
      </c>
      <c r="E19" s="60"/>
      <c r="F19" s="61"/>
      <c r="G19" s="55">
        <f>Rekapitulace!I36</f>
        <v>0</v>
      </c>
    </row>
    <row r="20" spans="1:7" ht="15.95" customHeight="1" x14ac:dyDescent="0.2">
      <c r="A20" s="64"/>
      <c r="B20" s="54"/>
      <c r="C20" s="55"/>
      <c r="D20" s="59" t="str">
        <f>Rekapitulace!A37</f>
        <v>Provoz investora</v>
      </c>
      <c r="E20" s="60"/>
      <c r="F20" s="61"/>
      <c r="G20" s="55">
        <f>Rekapitulace!I37</f>
        <v>0</v>
      </c>
    </row>
    <row r="21" spans="1:7" ht="15.95" customHeight="1" x14ac:dyDescent="0.2">
      <c r="A21" s="64" t="s">
        <v>30</v>
      </c>
      <c r="B21" s="54"/>
      <c r="C21" s="55">
        <f>HZS</f>
        <v>0</v>
      </c>
      <c r="D21" s="59" t="str">
        <f>Rekapitulace!A38</f>
        <v>Kompletační činnost (IČD)</v>
      </c>
      <c r="E21" s="60"/>
      <c r="F21" s="61"/>
      <c r="G21" s="55">
        <f>Rekapitulace!I38</f>
        <v>0</v>
      </c>
    </row>
    <row r="22" spans="1:7" ht="15.95" customHeight="1" x14ac:dyDescent="0.2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 x14ac:dyDescent="0.25">
      <c r="A23" s="203" t="s">
        <v>33</v>
      </c>
      <c r="B23" s="204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 x14ac:dyDescent="0.2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x14ac:dyDescent="0.2">
      <c r="A27" s="66"/>
      <c r="B27" s="80"/>
      <c r="C27" s="76"/>
      <c r="D27" s="34"/>
      <c r="F27" s="77"/>
      <c r="G27" s="78"/>
    </row>
    <row r="28" spans="1:7" x14ac:dyDescent="0.2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 x14ac:dyDescent="0.2">
      <c r="A29" s="66"/>
      <c r="B29" s="34"/>
      <c r="C29" s="82"/>
      <c r="D29" s="83"/>
      <c r="E29" s="82"/>
      <c r="F29" s="34"/>
      <c r="G29" s="78"/>
    </row>
    <row r="30" spans="1:7" x14ac:dyDescent="0.2">
      <c r="A30" s="84" t="s">
        <v>42</v>
      </c>
      <c r="B30" s="85"/>
      <c r="C30" s="86">
        <v>21</v>
      </c>
      <c r="D30" s="85" t="s">
        <v>43</v>
      </c>
      <c r="E30" s="87"/>
      <c r="F30" s="205">
        <f>ROUND(C23-F32,0)</f>
        <v>0</v>
      </c>
      <c r="G30" s="206"/>
    </row>
    <row r="31" spans="1:7" x14ac:dyDescent="0.2">
      <c r="A31" s="84" t="s">
        <v>44</v>
      </c>
      <c r="B31" s="85"/>
      <c r="C31" s="86">
        <f>SazbaDPH1</f>
        <v>21</v>
      </c>
      <c r="D31" s="85" t="s">
        <v>45</v>
      </c>
      <c r="E31" s="87"/>
      <c r="F31" s="205">
        <f>ROUND(PRODUCT(F30,C31/100),1)</f>
        <v>0</v>
      </c>
      <c r="G31" s="206"/>
    </row>
    <row r="32" spans="1:7" x14ac:dyDescent="0.2">
      <c r="A32" s="84" t="s">
        <v>42</v>
      </c>
      <c r="B32" s="85"/>
      <c r="C32" s="86">
        <v>0</v>
      </c>
      <c r="D32" s="85" t="s">
        <v>45</v>
      </c>
      <c r="E32" s="87"/>
      <c r="F32" s="205">
        <v>0</v>
      </c>
      <c r="G32" s="206"/>
    </row>
    <row r="33" spans="1:8" x14ac:dyDescent="0.2">
      <c r="A33" s="84" t="s">
        <v>44</v>
      </c>
      <c r="B33" s="88"/>
      <c r="C33" s="89">
        <f>SazbaDPH2</f>
        <v>0</v>
      </c>
      <c r="D33" s="85" t="s">
        <v>45</v>
      </c>
      <c r="E33" s="61"/>
      <c r="F33" s="205">
        <f>ROUND(PRODUCT(F32,C33/100),1)</f>
        <v>0</v>
      </c>
      <c r="G33" s="206"/>
    </row>
    <row r="34" spans="1:8" s="93" customFormat="1" ht="19.5" customHeight="1" thickBot="1" x14ac:dyDescent="0.3">
      <c r="A34" s="90" t="s">
        <v>46</v>
      </c>
      <c r="B34" s="91"/>
      <c r="C34" s="91"/>
      <c r="D34" s="91"/>
      <c r="E34" s="92"/>
      <c r="F34" s="207">
        <f>CEILING(SUM(F30:F33),IF(SUM(F30:F33)&gt;=0,1,-1))</f>
        <v>0</v>
      </c>
      <c r="G34" s="208"/>
    </row>
    <row r="36" spans="1:8" x14ac:dyDescent="0.2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 x14ac:dyDescent="0.2">
      <c r="A37" s="94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 x14ac:dyDescent="0.2">
      <c r="A38" s="95"/>
      <c r="B38" s="199"/>
      <c r="C38" s="199"/>
      <c r="D38" s="199"/>
      <c r="E38" s="199"/>
      <c r="F38" s="199"/>
      <c r="G38" s="199"/>
      <c r="H38" t="s">
        <v>5</v>
      </c>
    </row>
    <row r="39" spans="1:8" x14ac:dyDescent="0.2">
      <c r="A39" s="95"/>
      <c r="B39" s="199"/>
      <c r="C39" s="199"/>
      <c r="D39" s="199"/>
      <c r="E39" s="199"/>
      <c r="F39" s="199"/>
      <c r="G39" s="199"/>
      <c r="H39" t="s">
        <v>5</v>
      </c>
    </row>
    <row r="40" spans="1:8" x14ac:dyDescent="0.2">
      <c r="A40" s="95"/>
      <c r="B40" s="199"/>
      <c r="C40" s="199"/>
      <c r="D40" s="199"/>
      <c r="E40" s="199"/>
      <c r="F40" s="199"/>
      <c r="G40" s="199"/>
      <c r="H40" t="s">
        <v>5</v>
      </c>
    </row>
    <row r="41" spans="1:8" x14ac:dyDescent="0.2">
      <c r="A41" s="95"/>
      <c r="B41" s="199"/>
      <c r="C41" s="199"/>
      <c r="D41" s="199"/>
      <c r="E41" s="199"/>
      <c r="F41" s="199"/>
      <c r="G41" s="199"/>
      <c r="H41" t="s">
        <v>5</v>
      </c>
    </row>
    <row r="42" spans="1:8" x14ac:dyDescent="0.2">
      <c r="A42" s="95"/>
      <c r="B42" s="199"/>
      <c r="C42" s="199"/>
      <c r="D42" s="199"/>
      <c r="E42" s="199"/>
      <c r="F42" s="199"/>
      <c r="G42" s="199"/>
      <c r="H42" t="s">
        <v>5</v>
      </c>
    </row>
    <row r="43" spans="1:8" x14ac:dyDescent="0.2">
      <c r="A43" s="95"/>
      <c r="B43" s="199"/>
      <c r="C43" s="199"/>
      <c r="D43" s="199"/>
      <c r="E43" s="199"/>
      <c r="F43" s="199"/>
      <c r="G43" s="199"/>
      <c r="H43" t="s">
        <v>5</v>
      </c>
    </row>
    <row r="44" spans="1:8" x14ac:dyDescent="0.2">
      <c r="A44" s="95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 x14ac:dyDescent="0.2">
      <c r="A45" s="95"/>
      <c r="B45" s="199"/>
      <c r="C45" s="199"/>
      <c r="D45" s="199"/>
      <c r="E45" s="199"/>
      <c r="F45" s="199"/>
      <c r="G45" s="199"/>
      <c r="H45" t="s">
        <v>5</v>
      </c>
    </row>
    <row r="46" spans="1:8" x14ac:dyDescent="0.2">
      <c r="B46" s="198"/>
      <c r="C46" s="198"/>
      <c r="D46" s="198"/>
      <c r="E46" s="198"/>
      <c r="F46" s="198"/>
      <c r="G46" s="198"/>
    </row>
    <row r="47" spans="1:8" x14ac:dyDescent="0.2">
      <c r="B47" s="198"/>
      <c r="C47" s="198"/>
      <c r="D47" s="198"/>
      <c r="E47" s="198"/>
      <c r="F47" s="198"/>
      <c r="G47" s="198"/>
    </row>
    <row r="48" spans="1:8" x14ac:dyDescent="0.2">
      <c r="B48" s="198"/>
      <c r="C48" s="198"/>
      <c r="D48" s="198"/>
      <c r="E48" s="198"/>
      <c r="F48" s="198"/>
      <c r="G48" s="198"/>
    </row>
    <row r="49" spans="2:7" x14ac:dyDescent="0.2">
      <c r="B49" s="198"/>
      <c r="C49" s="198"/>
      <c r="D49" s="198"/>
      <c r="E49" s="198"/>
      <c r="F49" s="198"/>
      <c r="G49" s="198"/>
    </row>
    <row r="50" spans="2:7" x14ac:dyDescent="0.2">
      <c r="B50" s="198"/>
      <c r="C50" s="198"/>
      <c r="D50" s="198"/>
      <c r="E50" s="198"/>
      <c r="F50" s="198"/>
      <c r="G50" s="198"/>
    </row>
    <row r="51" spans="2:7" x14ac:dyDescent="0.2">
      <c r="B51" s="198"/>
      <c r="C51" s="198"/>
      <c r="D51" s="198"/>
      <c r="E51" s="198"/>
      <c r="F51" s="198"/>
      <c r="G51" s="198"/>
    </row>
    <row r="52" spans="2:7" x14ac:dyDescent="0.2">
      <c r="B52" s="198"/>
      <c r="C52" s="198"/>
      <c r="D52" s="198"/>
      <c r="E52" s="198"/>
      <c r="F52" s="198"/>
      <c r="G52" s="198"/>
    </row>
    <row r="53" spans="2:7" x14ac:dyDescent="0.2">
      <c r="B53" s="198"/>
      <c r="C53" s="198"/>
      <c r="D53" s="198"/>
      <c r="E53" s="198"/>
      <c r="F53" s="198"/>
      <c r="G53" s="198"/>
    </row>
    <row r="54" spans="2:7" x14ac:dyDescent="0.2">
      <c r="B54" s="198"/>
      <c r="C54" s="198"/>
      <c r="D54" s="198"/>
      <c r="E54" s="198"/>
      <c r="F54" s="198"/>
      <c r="G54" s="198"/>
    </row>
    <row r="55" spans="2:7" x14ac:dyDescent="0.2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 xml:space="preserve">&amp;CPříloha 4 - Výkaz výměr
VZMR – ZŠ Ochoz u Brna, přístavba výtahu
</oddHeader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1"/>
  <sheetViews>
    <sheetView view="pageLayout" topLeftCell="A28" zoomScaleNormal="100" workbookViewId="0">
      <selection activeCell="K3" sqref="K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9" t="s">
        <v>48</v>
      </c>
      <c r="B1" s="210"/>
      <c r="C1" s="96" t="str">
        <f>CONCATENATE(cislostavby," ",nazevstavby)</f>
        <v>10353 ZŠ Ochoz u Brna</v>
      </c>
      <c r="D1" s="97"/>
      <c r="E1" s="98"/>
      <c r="F1" s="97"/>
      <c r="G1" s="99" t="s">
        <v>391</v>
      </c>
      <c r="H1" s="100" t="s">
        <v>78</v>
      </c>
      <c r="I1" s="101"/>
    </row>
    <row r="2" spans="1:9" ht="13.5" thickBot="1" x14ac:dyDescent="0.25">
      <c r="A2" s="211" t="s">
        <v>49</v>
      </c>
      <c r="B2" s="212"/>
      <c r="C2" s="102" t="str">
        <f>CONCATENATE(cisloobjektu," ",nazevobjektu)</f>
        <v>01 ZŠ Ochoz u Brna</v>
      </c>
      <c r="D2" s="103"/>
      <c r="E2" s="104"/>
      <c r="F2" s="103"/>
      <c r="G2" s="213" t="s">
        <v>79</v>
      </c>
      <c r="H2" s="214"/>
      <c r="I2" s="215"/>
    </row>
    <row r="3" spans="1:9" ht="13.5" thickTop="1" x14ac:dyDescent="0.2">
      <c r="F3" s="34"/>
    </row>
    <row r="4" spans="1:9" ht="19.5" customHeight="1" x14ac:dyDescent="0.25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 x14ac:dyDescent="0.25"/>
    <row r="6" spans="1:9" s="34" customFormat="1" ht="13.5" thickBot="1" x14ac:dyDescent="0.25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30</v>
      </c>
    </row>
    <row r="7" spans="1:9" s="34" customFormat="1" x14ac:dyDescent="0.2">
      <c r="A7" s="192" t="str">
        <f>Položky!B7</f>
        <v>1</v>
      </c>
      <c r="B7" s="114" t="str">
        <f>Položky!C7</f>
        <v>Zemní práce</v>
      </c>
      <c r="D7" s="115"/>
      <c r="E7" s="193">
        <f>Položky!BA12</f>
        <v>0</v>
      </c>
      <c r="F7" s="194">
        <f>Položky!BB12</f>
        <v>0</v>
      </c>
      <c r="G7" s="194">
        <f>Položky!BC12</f>
        <v>0</v>
      </c>
      <c r="H7" s="194">
        <f>Položky!BD12</f>
        <v>0</v>
      </c>
      <c r="I7" s="195">
        <f>Položky!BE12</f>
        <v>0</v>
      </c>
    </row>
    <row r="8" spans="1:9" s="34" customFormat="1" x14ac:dyDescent="0.2">
      <c r="A8" s="192" t="str">
        <f>Položky!B13</f>
        <v>2</v>
      </c>
      <c r="B8" s="114" t="str">
        <f>Položky!C13</f>
        <v>Základy a zvláštní zakládání</v>
      </c>
      <c r="D8" s="115"/>
      <c r="E8" s="193">
        <f>Položky!BA21</f>
        <v>0</v>
      </c>
      <c r="F8" s="194">
        <f>Položky!BB21</f>
        <v>0</v>
      </c>
      <c r="G8" s="194">
        <f>Položky!BC21</f>
        <v>0</v>
      </c>
      <c r="H8" s="194">
        <f>Položky!BD21</f>
        <v>0</v>
      </c>
      <c r="I8" s="195">
        <f>Položky!BE21</f>
        <v>0</v>
      </c>
    </row>
    <row r="9" spans="1:9" s="34" customFormat="1" x14ac:dyDescent="0.2">
      <c r="A9" s="192" t="str">
        <f>Položky!B22</f>
        <v>3</v>
      </c>
      <c r="B9" s="114" t="str">
        <f>Položky!C22</f>
        <v>Svislé a kompletní konstrukce</v>
      </c>
      <c r="D9" s="115"/>
      <c r="E9" s="193">
        <f>Položky!BA33</f>
        <v>0</v>
      </c>
      <c r="F9" s="194">
        <f>Položky!BB33</f>
        <v>0</v>
      </c>
      <c r="G9" s="194">
        <f>Položky!BC33</f>
        <v>0</v>
      </c>
      <c r="H9" s="194">
        <f>Položky!BD33</f>
        <v>0</v>
      </c>
      <c r="I9" s="195">
        <f>Položky!BE33</f>
        <v>0</v>
      </c>
    </row>
    <row r="10" spans="1:9" s="34" customFormat="1" x14ac:dyDescent="0.2">
      <c r="A10" s="192" t="str">
        <f>Položky!B34</f>
        <v>4</v>
      </c>
      <c r="B10" s="114" t="str">
        <f>Položky!C34</f>
        <v>Vodorovné konstrukce</v>
      </c>
      <c r="D10" s="115"/>
      <c r="E10" s="193">
        <f>Položky!BA45</f>
        <v>0</v>
      </c>
      <c r="F10" s="194">
        <f>Položky!BB45</f>
        <v>0</v>
      </c>
      <c r="G10" s="194">
        <f>Položky!BC45</f>
        <v>0</v>
      </c>
      <c r="H10" s="194">
        <f>Položky!BD45</f>
        <v>0</v>
      </c>
      <c r="I10" s="195">
        <f>Položky!BE45</f>
        <v>0</v>
      </c>
    </row>
    <row r="11" spans="1:9" s="34" customFormat="1" x14ac:dyDescent="0.2">
      <c r="A11" s="192" t="str">
        <f>Položky!B46</f>
        <v>5</v>
      </c>
      <c r="B11" s="114" t="str">
        <f>Položky!C46</f>
        <v>Komunikace</v>
      </c>
      <c r="D11" s="115"/>
      <c r="E11" s="193">
        <f>Položky!BA49</f>
        <v>0</v>
      </c>
      <c r="F11" s="194">
        <f>Položky!BB49</f>
        <v>0</v>
      </c>
      <c r="G11" s="194">
        <f>Položky!BC49</f>
        <v>0</v>
      </c>
      <c r="H11" s="194">
        <f>Položky!BD49</f>
        <v>0</v>
      </c>
      <c r="I11" s="195">
        <f>Položky!BE49</f>
        <v>0</v>
      </c>
    </row>
    <row r="12" spans="1:9" s="34" customFormat="1" x14ac:dyDescent="0.2">
      <c r="A12" s="192" t="str">
        <f>Položky!B50</f>
        <v>6</v>
      </c>
      <c r="B12" s="114" t="str">
        <f>Položky!C50</f>
        <v>Úpravy povrchu,podlahy</v>
      </c>
      <c r="D12" s="115"/>
      <c r="E12" s="193">
        <f>Položky!BA58</f>
        <v>0</v>
      </c>
      <c r="F12" s="194">
        <f>Položky!BB58</f>
        <v>0</v>
      </c>
      <c r="G12" s="194">
        <f>Položky!BC58</f>
        <v>0</v>
      </c>
      <c r="H12" s="194">
        <f>Položky!BD58</f>
        <v>0</v>
      </c>
      <c r="I12" s="195">
        <f>Položky!BE58</f>
        <v>0</v>
      </c>
    </row>
    <row r="13" spans="1:9" s="34" customFormat="1" x14ac:dyDescent="0.2">
      <c r="A13" s="192" t="str">
        <f>Položky!B59</f>
        <v>9</v>
      </c>
      <c r="B13" s="114" t="str">
        <f>Položky!C59</f>
        <v>Ostatní konstrukce, bourání</v>
      </c>
      <c r="D13" s="115"/>
      <c r="E13" s="193">
        <f>Položky!G86</f>
        <v>0</v>
      </c>
      <c r="F13" s="194">
        <f>Položky!BB86</f>
        <v>0</v>
      </c>
      <c r="G13" s="194">
        <f>Položky!BC86</f>
        <v>0</v>
      </c>
      <c r="H13" s="194">
        <f>Položky!BD86</f>
        <v>0</v>
      </c>
      <c r="I13" s="195">
        <f>Položky!BE86</f>
        <v>0</v>
      </c>
    </row>
    <row r="14" spans="1:9" s="34" customFormat="1" x14ac:dyDescent="0.2">
      <c r="A14" s="192" t="str">
        <f>Položky!B87</f>
        <v>99</v>
      </c>
      <c r="B14" s="114" t="str">
        <f>Položky!C87</f>
        <v>Staveništní přesun hmot</v>
      </c>
      <c r="D14" s="115"/>
      <c r="E14" s="193">
        <f>Položky!BA89</f>
        <v>0</v>
      </c>
      <c r="F14" s="194">
        <f>Položky!BB89</f>
        <v>0</v>
      </c>
      <c r="G14" s="194">
        <f>Položky!BC89</f>
        <v>0</v>
      </c>
      <c r="H14" s="194">
        <f>Položky!BD89</f>
        <v>0</v>
      </c>
      <c r="I14" s="195">
        <f>Položky!BE89</f>
        <v>0</v>
      </c>
    </row>
    <row r="15" spans="1:9" s="34" customFormat="1" x14ac:dyDescent="0.2">
      <c r="A15" s="192" t="str">
        <f>Položky!B90</f>
        <v>711</v>
      </c>
      <c r="B15" s="114" t="str">
        <f>Položky!C90</f>
        <v>Izolace proti vodě</v>
      </c>
      <c r="D15" s="115"/>
      <c r="E15" s="193">
        <f>Položky!BA96</f>
        <v>0</v>
      </c>
      <c r="F15" s="194">
        <f>Položky!BB96</f>
        <v>0</v>
      </c>
      <c r="G15" s="194">
        <f>Položky!BC96</f>
        <v>0</v>
      </c>
      <c r="H15" s="194">
        <f>Položky!BD96</f>
        <v>0</v>
      </c>
      <c r="I15" s="195">
        <f>Položky!BE96</f>
        <v>0</v>
      </c>
    </row>
    <row r="16" spans="1:9" s="34" customFormat="1" x14ac:dyDescent="0.2">
      <c r="A16" s="192" t="str">
        <f>Položky!B97</f>
        <v>712</v>
      </c>
      <c r="B16" s="114" t="str">
        <f>Položky!C97</f>
        <v>Živičné krytiny</v>
      </c>
      <c r="D16" s="115"/>
      <c r="E16" s="193">
        <f>Položky!BA101</f>
        <v>0</v>
      </c>
      <c r="F16" s="194">
        <f>Položky!BB101</f>
        <v>0</v>
      </c>
      <c r="G16" s="194">
        <f>Položky!BC101</f>
        <v>0</v>
      </c>
      <c r="H16" s="194">
        <f>Položky!BD101</f>
        <v>0</v>
      </c>
      <c r="I16" s="195">
        <f>Položky!BE101</f>
        <v>0</v>
      </c>
    </row>
    <row r="17" spans="1:57" s="34" customFormat="1" x14ac:dyDescent="0.2">
      <c r="A17" s="192" t="str">
        <f>Položky!B102</f>
        <v>713</v>
      </c>
      <c r="B17" s="114" t="str">
        <f>Položky!C102</f>
        <v>Izolace tepelné</v>
      </c>
      <c r="D17" s="115"/>
      <c r="E17" s="193">
        <f>Položky!BA111</f>
        <v>0</v>
      </c>
      <c r="F17" s="194">
        <f>Položky!BB111</f>
        <v>0</v>
      </c>
      <c r="G17" s="194">
        <f>Položky!BC111</f>
        <v>0</v>
      </c>
      <c r="H17" s="194">
        <f>Položky!BD111</f>
        <v>0</v>
      </c>
      <c r="I17" s="195">
        <f>Položky!BE111</f>
        <v>0</v>
      </c>
    </row>
    <row r="18" spans="1:57" s="34" customFormat="1" x14ac:dyDescent="0.2">
      <c r="A18" s="197">
        <v>742</v>
      </c>
      <c r="B18" s="114" t="str">
        <f>Položky!C112</f>
        <v>Elektromontáže</v>
      </c>
      <c r="D18" s="115"/>
      <c r="E18" s="193">
        <f>Položky!BA112</f>
        <v>0</v>
      </c>
      <c r="F18" s="194">
        <f>Položky!G124</f>
        <v>0</v>
      </c>
      <c r="G18" s="194">
        <f>Položky!BC112</f>
        <v>0</v>
      </c>
      <c r="H18" s="194">
        <f>Položky!BD112</f>
        <v>0</v>
      </c>
      <c r="I18" s="195">
        <f>Položky!BE112</f>
        <v>0</v>
      </c>
    </row>
    <row r="19" spans="1:57" s="34" customFormat="1" x14ac:dyDescent="0.2">
      <c r="A19" s="192" t="str">
        <f>Položky!B125</f>
        <v>762</v>
      </c>
      <c r="B19" s="114" t="str">
        <f>Položky!C125</f>
        <v>Konstrukce tesařské</v>
      </c>
      <c r="D19" s="115"/>
      <c r="E19" s="193">
        <f>Položky!BA132</f>
        <v>0</v>
      </c>
      <c r="F19" s="194">
        <f>Položky!BB132</f>
        <v>0</v>
      </c>
      <c r="G19" s="194">
        <f>Položky!BC132</f>
        <v>0</v>
      </c>
      <c r="H19" s="194">
        <f>Položky!BD132</f>
        <v>0</v>
      </c>
      <c r="I19" s="195">
        <f>Položky!BE132</f>
        <v>0</v>
      </c>
    </row>
    <row r="20" spans="1:57" s="34" customFormat="1" x14ac:dyDescent="0.2">
      <c r="A20" s="192" t="str">
        <f>Položky!B133</f>
        <v>764</v>
      </c>
      <c r="B20" s="114" t="str">
        <f>Položky!C133</f>
        <v>Konstrukce klempířské</v>
      </c>
      <c r="D20" s="115"/>
      <c r="E20" s="193">
        <f>Položky!BA145</f>
        <v>0</v>
      </c>
      <c r="F20" s="194">
        <f>Položky!BB145</f>
        <v>0</v>
      </c>
      <c r="G20" s="194">
        <f>Položky!BC145</f>
        <v>0</v>
      </c>
      <c r="H20" s="194">
        <f>Položky!BD145</f>
        <v>0</v>
      </c>
      <c r="I20" s="195">
        <f>Položky!BE145</f>
        <v>0</v>
      </c>
    </row>
    <row r="21" spans="1:57" s="34" customFormat="1" x14ac:dyDescent="0.2">
      <c r="A21" s="192" t="str">
        <f>Položky!B146</f>
        <v>767</v>
      </c>
      <c r="B21" s="114" t="str">
        <f>Položky!C146</f>
        <v>Konstrukce zámečnické</v>
      </c>
      <c r="D21" s="115"/>
      <c r="E21" s="193">
        <f>Položky!BA148</f>
        <v>0</v>
      </c>
      <c r="F21" s="194">
        <f>Položky!BB148</f>
        <v>0</v>
      </c>
      <c r="G21" s="194">
        <f>Položky!BC148</f>
        <v>0</v>
      </c>
      <c r="H21" s="194">
        <f>Položky!BD148</f>
        <v>0</v>
      </c>
      <c r="I21" s="195">
        <f>Položky!BE148</f>
        <v>0</v>
      </c>
    </row>
    <row r="22" spans="1:57" s="34" customFormat="1" x14ac:dyDescent="0.2">
      <c r="A22" s="192" t="str">
        <f>Položky!B149</f>
        <v>769</v>
      </c>
      <c r="B22" s="114" t="str">
        <f>Položky!C149</f>
        <v>Otvorové prvky z plastu</v>
      </c>
      <c r="D22" s="115"/>
      <c r="E22" s="193">
        <f>Položky!BA151</f>
        <v>0</v>
      </c>
      <c r="F22" s="194">
        <f>Položky!BB151</f>
        <v>0</v>
      </c>
      <c r="G22" s="194">
        <f>Položky!BC151</f>
        <v>0</v>
      </c>
      <c r="H22" s="194">
        <f>Položky!BD151</f>
        <v>0</v>
      </c>
      <c r="I22" s="195">
        <f>Položky!BE151</f>
        <v>0</v>
      </c>
    </row>
    <row r="23" spans="1:57" s="34" customFormat="1" x14ac:dyDescent="0.2">
      <c r="A23" s="192" t="str">
        <f>Položky!B152</f>
        <v>781</v>
      </c>
      <c r="B23" s="114" t="str">
        <f>Položky!C152</f>
        <v>Obklady keramické</v>
      </c>
      <c r="D23" s="115"/>
      <c r="E23" s="193">
        <f>Položky!BA157</f>
        <v>0</v>
      </c>
      <c r="F23" s="194">
        <f>Položky!BB157</f>
        <v>0</v>
      </c>
      <c r="G23" s="194">
        <f>Položky!BC157</f>
        <v>0</v>
      </c>
      <c r="H23" s="194">
        <f>Položky!BD157</f>
        <v>0</v>
      </c>
      <c r="I23" s="195">
        <f>Položky!BE157</f>
        <v>0</v>
      </c>
    </row>
    <row r="24" spans="1:57" s="34" customFormat="1" x14ac:dyDescent="0.2">
      <c r="A24" s="192" t="str">
        <f>Položky!B158</f>
        <v>784</v>
      </c>
      <c r="B24" s="114" t="str">
        <f>Položky!C158</f>
        <v>Malby</v>
      </c>
      <c r="D24" s="115"/>
      <c r="E24" s="193">
        <f>Položky!BA162</f>
        <v>0</v>
      </c>
      <c r="F24" s="194">
        <f>Položky!BB162</f>
        <v>0</v>
      </c>
      <c r="G24" s="194">
        <f>Položky!BC162</f>
        <v>0</v>
      </c>
      <c r="H24" s="194">
        <f>Položky!BD162</f>
        <v>0</v>
      </c>
      <c r="I24" s="195">
        <f>Položky!BE162</f>
        <v>0</v>
      </c>
    </row>
    <row r="25" spans="1:57" s="34" customFormat="1" x14ac:dyDescent="0.2">
      <c r="A25" s="192" t="str">
        <f>Položky!B163</f>
        <v>M33</v>
      </c>
      <c r="B25" s="114" t="str">
        <f>Položky!C163</f>
        <v>Montáže dopravních zařízení a vah-výtahy</v>
      </c>
      <c r="D25" s="115"/>
      <c r="E25" s="193">
        <f>Položky!BA165</f>
        <v>0</v>
      </c>
      <c r="F25" s="194">
        <f>Položky!BB165</f>
        <v>0</v>
      </c>
      <c r="G25" s="194">
        <f>Položky!BC165</f>
        <v>0</v>
      </c>
      <c r="H25" s="194">
        <f>Položky!BD165</f>
        <v>0</v>
      </c>
      <c r="I25" s="195">
        <f>Položky!BE165</f>
        <v>0</v>
      </c>
    </row>
    <row r="26" spans="1:57" s="34" customFormat="1" ht="13.5" thickBot="1" x14ac:dyDescent="0.25">
      <c r="A26" s="192" t="str">
        <f>Položky!B166</f>
        <v>D96</v>
      </c>
      <c r="B26" s="114" t="str">
        <f>Položky!C166</f>
        <v>Přesuny suti a vybouraných hmot</v>
      </c>
      <c r="D26" s="115"/>
      <c r="E26" s="193">
        <f>Položky!BA174</f>
        <v>0</v>
      </c>
      <c r="F26" s="194">
        <f>Položky!BB174</f>
        <v>0</v>
      </c>
      <c r="G26" s="194">
        <f>Položky!BC174</f>
        <v>0</v>
      </c>
      <c r="H26" s="194">
        <f>Položky!BD174</f>
        <v>0</v>
      </c>
      <c r="I26" s="195">
        <f>Položky!BE174</f>
        <v>0</v>
      </c>
    </row>
    <row r="27" spans="1:57" s="122" customFormat="1" ht="13.5" thickBot="1" x14ac:dyDescent="0.25">
      <c r="A27" s="116"/>
      <c r="B27" s="117" t="s">
        <v>56</v>
      </c>
      <c r="C27" s="117"/>
      <c r="D27" s="118"/>
      <c r="E27" s="119">
        <f>SUM(E7:E26)</f>
        <v>0</v>
      </c>
      <c r="F27" s="120">
        <f>SUM(F7:F26)</f>
        <v>0</v>
      </c>
      <c r="G27" s="120">
        <f>SUM(G7:G26)</f>
        <v>0</v>
      </c>
      <c r="H27" s="120">
        <f>SUM(H7:H26)</f>
        <v>0</v>
      </c>
      <c r="I27" s="121">
        <f>SUM(I7:I26)</f>
        <v>0</v>
      </c>
    </row>
    <row r="28" spans="1:57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57" ht="19.5" customHeight="1" x14ac:dyDescent="0.25">
      <c r="A29" s="106" t="s">
        <v>57</v>
      </c>
      <c r="B29" s="106"/>
      <c r="C29" s="106"/>
      <c r="D29" s="106"/>
      <c r="E29" s="106"/>
      <c r="F29" s="106"/>
      <c r="G29" s="123"/>
      <c r="H29" s="106"/>
      <c r="I29" s="106"/>
      <c r="BA29" s="40"/>
      <c r="BB29" s="40"/>
      <c r="BC29" s="40"/>
      <c r="BD29" s="40"/>
      <c r="BE29" s="40"/>
    </row>
    <row r="30" spans="1:57" ht="13.5" thickBot="1" x14ac:dyDescent="0.25"/>
    <row r="31" spans="1:57" x14ac:dyDescent="0.2">
      <c r="A31" s="71" t="s">
        <v>58</v>
      </c>
      <c r="B31" s="72"/>
      <c r="C31" s="72"/>
      <c r="D31" s="124"/>
      <c r="E31" s="125" t="s">
        <v>59</v>
      </c>
      <c r="F31" s="126" t="s">
        <v>60</v>
      </c>
      <c r="G31" s="127" t="s">
        <v>61</v>
      </c>
      <c r="H31" s="128"/>
      <c r="I31" s="129" t="s">
        <v>59</v>
      </c>
    </row>
    <row r="32" spans="1:57" x14ac:dyDescent="0.2">
      <c r="A32" s="130" t="s">
        <v>347</v>
      </c>
      <c r="B32" s="131"/>
      <c r="C32" s="131"/>
      <c r="D32" s="132"/>
      <c r="E32" s="133">
        <v>0</v>
      </c>
      <c r="F32" s="134">
        <v>0</v>
      </c>
      <c r="G32" s="135">
        <f t="shared" ref="G32:G39" si="0">CHOOSE(BA32+1,HSV+PSV,HSV+PSV+Mont,HSV+PSV+Dodavka+Mont,HSV,PSV,Mont,Dodavka,Mont+Dodavka,0)</f>
        <v>0</v>
      </c>
      <c r="H32" s="136"/>
      <c r="I32" s="137">
        <f t="shared" ref="I32:I39" si="1">E32+F32*G32/100</f>
        <v>0</v>
      </c>
      <c r="BA32">
        <v>0</v>
      </c>
    </row>
    <row r="33" spans="1:53" x14ac:dyDescent="0.2">
      <c r="A33" s="130" t="s">
        <v>348</v>
      </c>
      <c r="B33" s="131"/>
      <c r="C33" s="131"/>
      <c r="D33" s="132"/>
      <c r="E33" s="133">
        <v>0</v>
      </c>
      <c r="F33" s="134">
        <v>0</v>
      </c>
      <c r="G33" s="135">
        <f t="shared" si="0"/>
        <v>0</v>
      </c>
      <c r="H33" s="136"/>
      <c r="I33" s="137">
        <f t="shared" si="1"/>
        <v>0</v>
      </c>
      <c r="BA33">
        <v>0</v>
      </c>
    </row>
    <row r="34" spans="1:53" x14ac:dyDescent="0.2">
      <c r="A34" s="130" t="s">
        <v>349</v>
      </c>
      <c r="B34" s="131"/>
      <c r="C34" s="131"/>
      <c r="D34" s="132"/>
      <c r="E34" s="133">
        <v>0</v>
      </c>
      <c r="F34" s="134">
        <v>0</v>
      </c>
      <c r="G34" s="135">
        <f t="shared" si="0"/>
        <v>0</v>
      </c>
      <c r="H34" s="136"/>
      <c r="I34" s="137">
        <f t="shared" si="1"/>
        <v>0</v>
      </c>
      <c r="BA34">
        <v>0</v>
      </c>
    </row>
    <row r="35" spans="1:53" x14ac:dyDescent="0.2">
      <c r="A35" s="130" t="s">
        <v>350</v>
      </c>
      <c r="B35" s="131"/>
      <c r="C35" s="131"/>
      <c r="D35" s="132"/>
      <c r="E35" s="133">
        <v>0</v>
      </c>
      <c r="F35" s="134">
        <v>0</v>
      </c>
      <c r="G35" s="135">
        <f t="shared" si="0"/>
        <v>0</v>
      </c>
      <c r="H35" s="136"/>
      <c r="I35" s="137">
        <f t="shared" si="1"/>
        <v>0</v>
      </c>
      <c r="BA35">
        <v>0</v>
      </c>
    </row>
    <row r="36" spans="1:53" x14ac:dyDescent="0.2">
      <c r="A36" s="130" t="s">
        <v>351</v>
      </c>
      <c r="B36" s="131"/>
      <c r="C36" s="131"/>
      <c r="D36" s="132"/>
      <c r="E36" s="133">
        <v>0</v>
      </c>
      <c r="F36" s="134">
        <v>0</v>
      </c>
      <c r="G36" s="135">
        <f t="shared" si="0"/>
        <v>0</v>
      </c>
      <c r="H36" s="136"/>
      <c r="I36" s="137">
        <f t="shared" si="1"/>
        <v>0</v>
      </c>
      <c r="BA36">
        <v>1</v>
      </c>
    </row>
    <row r="37" spans="1:53" x14ac:dyDescent="0.2">
      <c r="A37" s="130" t="s">
        <v>352</v>
      </c>
      <c r="B37" s="131"/>
      <c r="C37" s="131"/>
      <c r="D37" s="132"/>
      <c r="E37" s="133">
        <v>0</v>
      </c>
      <c r="F37" s="134">
        <v>0</v>
      </c>
      <c r="G37" s="135">
        <f t="shared" si="0"/>
        <v>0</v>
      </c>
      <c r="H37" s="136"/>
      <c r="I37" s="137">
        <f t="shared" si="1"/>
        <v>0</v>
      </c>
      <c r="BA37">
        <v>1</v>
      </c>
    </row>
    <row r="38" spans="1:53" x14ac:dyDescent="0.2">
      <c r="A38" s="130" t="s">
        <v>353</v>
      </c>
      <c r="B38" s="131"/>
      <c r="C38" s="131"/>
      <c r="D38" s="132"/>
      <c r="E38" s="133">
        <v>0</v>
      </c>
      <c r="F38" s="134">
        <v>0</v>
      </c>
      <c r="G38" s="135">
        <f t="shared" si="0"/>
        <v>0</v>
      </c>
      <c r="H38" s="136"/>
      <c r="I38" s="137">
        <f t="shared" si="1"/>
        <v>0</v>
      </c>
      <c r="BA38">
        <v>2</v>
      </c>
    </row>
    <row r="39" spans="1:53" x14ac:dyDescent="0.2">
      <c r="A39" s="130" t="s">
        <v>354</v>
      </c>
      <c r="B39" s="131"/>
      <c r="C39" s="131"/>
      <c r="D39" s="132"/>
      <c r="E39" s="133">
        <v>0</v>
      </c>
      <c r="F39" s="134">
        <v>0</v>
      </c>
      <c r="G39" s="135">
        <f t="shared" si="0"/>
        <v>0</v>
      </c>
      <c r="H39" s="136"/>
      <c r="I39" s="137">
        <f t="shared" si="1"/>
        <v>0</v>
      </c>
      <c r="BA39">
        <v>2</v>
      </c>
    </row>
    <row r="40" spans="1:53" ht="13.5" thickBot="1" x14ac:dyDescent="0.25">
      <c r="A40" s="138"/>
      <c r="B40" s="139" t="s">
        <v>62</v>
      </c>
      <c r="C40" s="140"/>
      <c r="D40" s="141"/>
      <c r="E40" s="142"/>
      <c r="F40" s="143"/>
      <c r="G40" s="143"/>
      <c r="H40" s="216">
        <f>SUM(I32:I39)</f>
        <v>0</v>
      </c>
      <c r="I40" s="217"/>
    </row>
    <row r="42" spans="1:53" x14ac:dyDescent="0.2">
      <c r="B42" s="122"/>
      <c r="F42" s="144"/>
      <c r="G42" s="145"/>
      <c r="H42" s="145"/>
      <c r="I42" s="146"/>
    </row>
    <row r="43" spans="1:53" x14ac:dyDescent="0.2">
      <c r="F43" s="144"/>
      <c r="G43" s="145"/>
      <c r="H43" s="145"/>
      <c r="I43" s="146"/>
    </row>
    <row r="44" spans="1:53" x14ac:dyDescent="0.2">
      <c r="F44" s="144"/>
      <c r="G44" s="145"/>
      <c r="H44" s="145"/>
      <c r="I44" s="146"/>
    </row>
    <row r="45" spans="1:53" x14ac:dyDescent="0.2">
      <c r="F45" s="144"/>
      <c r="G45" s="145"/>
      <c r="H45" s="145"/>
      <c r="I45" s="146"/>
    </row>
    <row r="46" spans="1:53" x14ac:dyDescent="0.2">
      <c r="F46" s="144"/>
      <c r="G46" s="145"/>
      <c r="H46" s="145"/>
      <c r="I46" s="146"/>
    </row>
    <row r="47" spans="1:53" x14ac:dyDescent="0.2">
      <c r="F47" s="144"/>
      <c r="G47" s="145"/>
      <c r="H47" s="145"/>
      <c r="I47" s="146"/>
    </row>
    <row r="48" spans="1:53" x14ac:dyDescent="0.2">
      <c r="F48" s="144"/>
      <c r="G48" s="145"/>
      <c r="H48" s="145"/>
      <c r="I48" s="146"/>
    </row>
    <row r="49" spans="6:9" x14ac:dyDescent="0.2">
      <c r="F49" s="144"/>
      <c r="G49" s="145"/>
      <c r="H49" s="145"/>
      <c r="I49" s="146"/>
    </row>
    <row r="50" spans="6:9" x14ac:dyDescent="0.2">
      <c r="F50" s="144"/>
      <c r="G50" s="145"/>
      <c r="H50" s="145"/>
      <c r="I50" s="146"/>
    </row>
    <row r="51" spans="6:9" x14ac:dyDescent="0.2">
      <c r="F51" s="144"/>
      <c r="G51" s="145"/>
      <c r="H51" s="145"/>
      <c r="I51" s="146"/>
    </row>
    <row r="52" spans="6:9" x14ac:dyDescent="0.2">
      <c r="F52" s="144"/>
      <c r="G52" s="145"/>
      <c r="H52" s="145"/>
      <c r="I52" s="146"/>
    </row>
    <row r="53" spans="6:9" x14ac:dyDescent="0.2">
      <c r="F53" s="144"/>
      <c r="G53" s="145"/>
      <c r="H53" s="145"/>
      <c r="I53" s="146"/>
    </row>
    <row r="54" spans="6:9" x14ac:dyDescent="0.2">
      <c r="F54" s="144"/>
      <c r="G54" s="145"/>
      <c r="H54" s="145"/>
      <c r="I54" s="146"/>
    </row>
    <row r="55" spans="6:9" x14ac:dyDescent="0.2">
      <c r="F55" s="144"/>
      <c r="G55" s="145"/>
      <c r="H55" s="145"/>
      <c r="I55" s="146"/>
    </row>
    <row r="56" spans="6:9" x14ac:dyDescent="0.2">
      <c r="F56" s="144"/>
      <c r="G56" s="145"/>
      <c r="H56" s="145"/>
      <c r="I56" s="146"/>
    </row>
    <row r="57" spans="6:9" x14ac:dyDescent="0.2">
      <c r="F57" s="144"/>
      <c r="G57" s="145"/>
      <c r="H57" s="145"/>
      <c r="I57" s="146"/>
    </row>
    <row r="58" spans="6:9" x14ac:dyDescent="0.2">
      <c r="F58" s="144"/>
      <c r="G58" s="145"/>
      <c r="H58" s="145"/>
      <c r="I58" s="146"/>
    </row>
    <row r="59" spans="6:9" x14ac:dyDescent="0.2">
      <c r="F59" s="144"/>
      <c r="G59" s="145"/>
      <c r="H59" s="145"/>
      <c r="I59" s="146"/>
    </row>
    <row r="60" spans="6:9" x14ac:dyDescent="0.2">
      <c r="F60" s="144"/>
      <c r="G60" s="145"/>
      <c r="H60" s="145"/>
      <c r="I60" s="146"/>
    </row>
    <row r="61" spans="6:9" x14ac:dyDescent="0.2">
      <c r="F61" s="144"/>
      <c r="G61" s="145"/>
      <c r="H61" s="145"/>
      <c r="I61" s="146"/>
    </row>
    <row r="62" spans="6:9" x14ac:dyDescent="0.2">
      <c r="F62" s="144"/>
      <c r="G62" s="145"/>
      <c r="H62" s="145"/>
      <c r="I62" s="146"/>
    </row>
    <row r="63" spans="6:9" x14ac:dyDescent="0.2">
      <c r="F63" s="144"/>
      <c r="G63" s="145"/>
      <c r="H63" s="145"/>
      <c r="I63" s="146"/>
    </row>
    <row r="64" spans="6:9" x14ac:dyDescent="0.2">
      <c r="F64" s="144"/>
      <c r="G64" s="145"/>
      <c r="H64" s="145"/>
      <c r="I64" s="146"/>
    </row>
    <row r="65" spans="6:9" x14ac:dyDescent="0.2">
      <c r="F65" s="144"/>
      <c r="G65" s="145"/>
      <c r="H65" s="145"/>
      <c r="I65" s="146"/>
    </row>
    <row r="66" spans="6:9" x14ac:dyDescent="0.2">
      <c r="F66" s="144"/>
      <c r="G66" s="145"/>
      <c r="H66" s="145"/>
      <c r="I66" s="146"/>
    </row>
    <row r="67" spans="6:9" x14ac:dyDescent="0.2">
      <c r="F67" s="144"/>
      <c r="G67" s="145"/>
      <c r="H67" s="145"/>
      <c r="I67" s="146"/>
    </row>
    <row r="68" spans="6:9" x14ac:dyDescent="0.2">
      <c r="F68" s="144"/>
      <c r="G68" s="145"/>
      <c r="H68" s="145"/>
      <c r="I68" s="146"/>
    </row>
    <row r="69" spans="6:9" x14ac:dyDescent="0.2">
      <c r="F69" s="144"/>
      <c r="G69" s="145"/>
      <c r="H69" s="145"/>
      <c r="I69" s="146"/>
    </row>
    <row r="70" spans="6:9" x14ac:dyDescent="0.2">
      <c r="F70" s="144"/>
      <c r="G70" s="145"/>
      <c r="H70" s="145"/>
      <c r="I70" s="146"/>
    </row>
    <row r="71" spans="6:9" x14ac:dyDescent="0.2">
      <c r="F71" s="144"/>
      <c r="G71" s="145"/>
      <c r="H71" s="145"/>
      <c r="I71" s="146"/>
    </row>
    <row r="72" spans="6:9" x14ac:dyDescent="0.2">
      <c r="F72" s="144"/>
      <c r="G72" s="145"/>
      <c r="H72" s="145"/>
      <c r="I72" s="146"/>
    </row>
    <row r="73" spans="6:9" x14ac:dyDescent="0.2">
      <c r="F73" s="144"/>
      <c r="G73" s="145"/>
      <c r="H73" s="145"/>
      <c r="I73" s="146"/>
    </row>
    <row r="74" spans="6:9" x14ac:dyDescent="0.2">
      <c r="F74" s="144"/>
      <c r="G74" s="145"/>
      <c r="H74" s="145"/>
      <c r="I74" s="146"/>
    </row>
    <row r="75" spans="6:9" x14ac:dyDescent="0.2">
      <c r="F75" s="144"/>
      <c r="G75" s="145"/>
      <c r="H75" s="145"/>
      <c r="I75" s="146"/>
    </row>
    <row r="76" spans="6:9" x14ac:dyDescent="0.2">
      <c r="F76" s="144"/>
      <c r="G76" s="145"/>
      <c r="H76" s="145"/>
      <c r="I76" s="146"/>
    </row>
    <row r="77" spans="6:9" x14ac:dyDescent="0.2">
      <c r="F77" s="144"/>
      <c r="G77" s="145"/>
      <c r="H77" s="145"/>
      <c r="I77" s="146"/>
    </row>
    <row r="78" spans="6:9" x14ac:dyDescent="0.2">
      <c r="F78" s="144"/>
      <c r="G78" s="145"/>
      <c r="H78" s="145"/>
      <c r="I78" s="146"/>
    </row>
    <row r="79" spans="6:9" x14ac:dyDescent="0.2">
      <c r="F79" s="144"/>
      <c r="G79" s="145"/>
      <c r="H79" s="145"/>
      <c r="I79" s="146"/>
    </row>
    <row r="80" spans="6:9" x14ac:dyDescent="0.2">
      <c r="F80" s="144"/>
      <c r="G80" s="145"/>
      <c r="H80" s="145"/>
      <c r="I80" s="146"/>
    </row>
    <row r="81" spans="6:9" x14ac:dyDescent="0.2">
      <c r="F81" s="144"/>
      <c r="G81" s="145"/>
      <c r="H81" s="145"/>
      <c r="I81" s="146"/>
    </row>
    <row r="82" spans="6:9" x14ac:dyDescent="0.2">
      <c r="F82" s="144"/>
      <c r="G82" s="145"/>
      <c r="H82" s="145"/>
      <c r="I82" s="146"/>
    </row>
    <row r="83" spans="6:9" x14ac:dyDescent="0.2">
      <c r="F83" s="144"/>
      <c r="G83" s="145"/>
      <c r="H83" s="145"/>
      <c r="I83" s="146"/>
    </row>
    <row r="84" spans="6:9" x14ac:dyDescent="0.2">
      <c r="F84" s="144"/>
      <c r="G84" s="145"/>
      <c r="H84" s="145"/>
      <c r="I84" s="146"/>
    </row>
    <row r="85" spans="6:9" x14ac:dyDescent="0.2">
      <c r="F85" s="144"/>
      <c r="G85" s="145"/>
      <c r="H85" s="145"/>
      <c r="I85" s="146"/>
    </row>
    <row r="86" spans="6:9" x14ac:dyDescent="0.2">
      <c r="F86" s="144"/>
      <c r="G86" s="145"/>
      <c r="H86" s="145"/>
      <c r="I86" s="146"/>
    </row>
    <row r="87" spans="6:9" x14ac:dyDescent="0.2">
      <c r="F87" s="144"/>
      <c r="G87" s="145"/>
      <c r="H87" s="145"/>
      <c r="I87" s="146"/>
    </row>
    <row r="88" spans="6:9" x14ac:dyDescent="0.2">
      <c r="F88" s="144"/>
      <c r="G88" s="145"/>
      <c r="H88" s="145"/>
      <c r="I88" s="146"/>
    </row>
    <row r="89" spans="6:9" x14ac:dyDescent="0.2">
      <c r="F89" s="144"/>
      <c r="G89" s="145"/>
      <c r="H89" s="145"/>
      <c r="I89" s="146"/>
    </row>
    <row r="90" spans="6:9" x14ac:dyDescent="0.2">
      <c r="F90" s="144"/>
      <c r="G90" s="145"/>
      <c r="H90" s="145"/>
      <c r="I90" s="146"/>
    </row>
    <row r="91" spans="6:9" x14ac:dyDescent="0.2">
      <c r="F91" s="144"/>
      <c r="G91" s="145"/>
      <c r="H91" s="145"/>
      <c r="I91" s="146"/>
    </row>
  </sheetData>
  <mergeCells count="4">
    <mergeCell ref="A1:B1"/>
    <mergeCell ref="A2:B2"/>
    <mergeCell ref="G2:I2"/>
    <mergeCell ref="H40:I4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>&amp;CPříloha 4 - Výkaz výměr
VZMR – ZŠ Ochoz u Brna, přístavba výtahu</oddHeader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47"/>
  <sheetViews>
    <sheetView showGridLines="0" showZeros="0" tabSelected="1" view="pageLayout" topLeftCell="A175" zoomScaleNormal="100" workbookViewId="0">
      <selection sqref="A1:G1"/>
    </sheetView>
  </sheetViews>
  <sheetFormatPr defaultColWidth="9.140625" defaultRowHeight="12.75" x14ac:dyDescent="0.2"/>
  <cols>
    <col min="1" max="1" width="4.42578125" style="147" customWidth="1"/>
    <col min="2" max="2" width="11.5703125" style="147" customWidth="1"/>
    <col min="3" max="3" width="40.42578125" style="147" customWidth="1"/>
    <col min="4" max="4" width="5.5703125" style="147" customWidth="1"/>
    <col min="5" max="5" width="8.5703125" style="156" customWidth="1"/>
    <col min="6" max="6" width="9.85546875" style="147" customWidth="1"/>
    <col min="7" max="7" width="13.85546875" style="147" customWidth="1"/>
    <col min="8" max="11" width="9.140625" style="147"/>
    <col min="12" max="12" width="75.42578125" style="147" customWidth="1"/>
    <col min="13" max="13" width="45.28515625" style="147" customWidth="1"/>
    <col min="14" max="16384" width="9.140625" style="147"/>
  </cols>
  <sheetData>
    <row r="1" spans="1:104" ht="15.75" x14ac:dyDescent="0.25">
      <c r="A1" s="218" t="s">
        <v>392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48</v>
      </c>
      <c r="B3" s="210"/>
      <c r="C3" s="96" t="str">
        <f>CONCATENATE(cislostavby," ",nazevstavby)</f>
        <v>10353 ZŠ Ochoz u Brna</v>
      </c>
      <c r="D3" s="97"/>
      <c r="E3" s="151" t="s">
        <v>391</v>
      </c>
      <c r="F3" s="152" t="str">
        <f>Rekapitulace!H1</f>
        <v>10353/04-1</v>
      </c>
      <c r="G3" s="153"/>
    </row>
    <row r="4" spans="1:104" ht="13.5" thickBot="1" x14ac:dyDescent="0.25">
      <c r="A4" s="219" t="s">
        <v>49</v>
      </c>
      <c r="B4" s="212"/>
      <c r="C4" s="102" t="str">
        <f>CONCATENATE(cisloobjektu," ",nazevobjektu)</f>
        <v>01 ZŠ Ochoz u Brna</v>
      </c>
      <c r="D4" s="103"/>
      <c r="E4" s="220" t="str">
        <f>Rekapitulace!G2</f>
        <v>Přístavba výtahu</v>
      </c>
      <c r="F4" s="221"/>
      <c r="G4" s="222"/>
    </row>
    <row r="5" spans="1:104" ht="13.5" thickTop="1" x14ac:dyDescent="0.2">
      <c r="A5" s="154"/>
      <c r="B5" s="155"/>
      <c r="C5" s="155"/>
      <c r="G5" s="157"/>
    </row>
    <row r="6" spans="1:104" x14ac:dyDescent="0.2">
      <c r="A6" s="158" t="s">
        <v>63</v>
      </c>
      <c r="B6" s="159" t="s">
        <v>64</v>
      </c>
      <c r="C6" s="159" t="s">
        <v>65</v>
      </c>
      <c r="D6" s="159" t="s">
        <v>66</v>
      </c>
      <c r="E6" s="160" t="s">
        <v>67</v>
      </c>
      <c r="F6" s="159" t="s">
        <v>68</v>
      </c>
      <c r="G6" s="161" t="s">
        <v>69</v>
      </c>
    </row>
    <row r="7" spans="1:104" x14ac:dyDescent="0.2">
      <c r="A7" s="162" t="s">
        <v>70</v>
      </c>
      <c r="B7" s="163" t="s">
        <v>71</v>
      </c>
      <c r="C7" s="164" t="s">
        <v>72</v>
      </c>
      <c r="D7" s="165"/>
      <c r="E7" s="166"/>
      <c r="F7" s="166"/>
      <c r="G7" s="167"/>
      <c r="H7" s="168"/>
      <c r="I7" s="168"/>
      <c r="O7" s="169">
        <v>1</v>
      </c>
    </row>
    <row r="8" spans="1:104" x14ac:dyDescent="0.2">
      <c r="A8" s="170">
        <v>1</v>
      </c>
      <c r="B8" s="171" t="s">
        <v>80</v>
      </c>
      <c r="C8" s="172" t="s">
        <v>81</v>
      </c>
      <c r="D8" s="173" t="s">
        <v>82</v>
      </c>
      <c r="E8" s="174">
        <v>42</v>
      </c>
      <c r="F8" s="174"/>
      <c r="G8" s="175"/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0</v>
      </c>
    </row>
    <row r="9" spans="1:104" x14ac:dyDescent="0.2">
      <c r="A9" s="170">
        <v>2</v>
      </c>
      <c r="B9" s="171" t="s">
        <v>83</v>
      </c>
      <c r="C9" s="172" t="s">
        <v>84</v>
      </c>
      <c r="D9" s="173" t="s">
        <v>82</v>
      </c>
      <c r="E9" s="174">
        <v>19.8</v>
      </c>
      <c r="F9" s="174"/>
      <c r="G9" s="175"/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1</v>
      </c>
      <c r="CB9" s="176">
        <v>1</v>
      </c>
      <c r="CZ9" s="147">
        <v>0</v>
      </c>
    </row>
    <row r="10" spans="1:104" x14ac:dyDescent="0.2">
      <c r="A10" s="170">
        <v>3</v>
      </c>
      <c r="B10" s="171" t="s">
        <v>85</v>
      </c>
      <c r="C10" s="172" t="s">
        <v>86</v>
      </c>
      <c r="D10" s="173" t="s">
        <v>82</v>
      </c>
      <c r="E10" s="174">
        <v>19.8</v>
      </c>
      <c r="F10" s="174"/>
      <c r="G10" s="175"/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>IF(AZ10=1,G10,0)</f>
        <v>0</v>
      </c>
      <c r="BB10" s="147">
        <f>IF(AZ10=2,G10,0)</f>
        <v>0</v>
      </c>
      <c r="BC10" s="147">
        <f>IF(AZ10=3,G10,0)</f>
        <v>0</v>
      </c>
      <c r="BD10" s="147">
        <f>IF(AZ10=4,G10,0)</f>
        <v>0</v>
      </c>
      <c r="BE10" s="147">
        <f>IF(AZ10=5,G10,0)</f>
        <v>0</v>
      </c>
      <c r="CA10" s="176">
        <v>1</v>
      </c>
      <c r="CB10" s="176">
        <v>1</v>
      </c>
      <c r="CZ10" s="147">
        <v>0</v>
      </c>
    </row>
    <row r="11" spans="1:104" x14ac:dyDescent="0.2">
      <c r="A11" s="170">
        <v>4</v>
      </c>
      <c r="B11" s="171" t="s">
        <v>87</v>
      </c>
      <c r="C11" s="172" t="s">
        <v>88</v>
      </c>
      <c r="D11" s="173" t="s">
        <v>82</v>
      </c>
      <c r="E11" s="174">
        <v>22.2</v>
      </c>
      <c r="F11" s="174"/>
      <c r="G11" s="175"/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6">
        <v>1</v>
      </c>
      <c r="CB11" s="176">
        <v>1</v>
      </c>
      <c r="CZ11" s="147">
        <v>0</v>
      </c>
    </row>
    <row r="12" spans="1:104" x14ac:dyDescent="0.2">
      <c r="A12" s="177"/>
      <c r="B12" s="178" t="s">
        <v>74</v>
      </c>
      <c r="C12" s="179" t="str">
        <f>CONCATENATE(B7," ",C7)</f>
        <v>1 Zemní práce</v>
      </c>
      <c r="D12" s="180"/>
      <c r="E12" s="181"/>
      <c r="F12" s="182"/>
      <c r="G12" s="183"/>
      <c r="O12" s="169">
        <v>4</v>
      </c>
      <c r="BA12" s="184">
        <f>SUM(BA7:BA11)</f>
        <v>0</v>
      </c>
      <c r="BB12" s="184">
        <f>SUM(BB7:BB11)</f>
        <v>0</v>
      </c>
      <c r="BC12" s="184">
        <f>SUM(BC7:BC11)</f>
        <v>0</v>
      </c>
      <c r="BD12" s="184">
        <f>SUM(BD7:BD11)</f>
        <v>0</v>
      </c>
      <c r="BE12" s="184">
        <f>SUM(BE7:BE11)</f>
        <v>0</v>
      </c>
    </row>
    <row r="13" spans="1:104" x14ac:dyDescent="0.2">
      <c r="A13" s="162" t="s">
        <v>70</v>
      </c>
      <c r="B13" s="163" t="s">
        <v>89</v>
      </c>
      <c r="C13" s="164" t="s">
        <v>90</v>
      </c>
      <c r="D13" s="165"/>
      <c r="E13" s="166"/>
      <c r="F13" s="166"/>
      <c r="G13" s="167"/>
      <c r="H13" s="168"/>
      <c r="I13" s="168"/>
      <c r="O13" s="169">
        <v>1</v>
      </c>
    </row>
    <row r="14" spans="1:104" x14ac:dyDescent="0.2">
      <c r="A14" s="170">
        <v>5</v>
      </c>
      <c r="B14" s="171" t="s">
        <v>91</v>
      </c>
      <c r="C14" s="172" t="s">
        <v>92</v>
      </c>
      <c r="D14" s="173" t="s">
        <v>82</v>
      </c>
      <c r="E14" s="174">
        <v>2.3759999999999999</v>
      </c>
      <c r="F14" s="174"/>
      <c r="G14" s="175"/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ref="BA14:BA20" si="0">IF(AZ14=1,G14,0)</f>
        <v>0</v>
      </c>
      <c r="BB14" s="147">
        <f t="shared" ref="BB14:BB20" si="1">IF(AZ14=2,G14,0)</f>
        <v>0</v>
      </c>
      <c r="BC14" s="147">
        <f t="shared" ref="BC14:BC20" si="2">IF(AZ14=3,G14,0)</f>
        <v>0</v>
      </c>
      <c r="BD14" s="147">
        <f t="shared" ref="BD14:BD20" si="3">IF(AZ14=4,G14,0)</f>
        <v>0</v>
      </c>
      <c r="BE14" s="147">
        <f t="shared" ref="BE14:BE20" si="4">IF(AZ14=5,G14,0)</f>
        <v>0</v>
      </c>
      <c r="CA14" s="176">
        <v>1</v>
      </c>
      <c r="CB14" s="176">
        <v>1</v>
      </c>
      <c r="CZ14" s="147">
        <v>2.5250000000014601</v>
      </c>
    </row>
    <row r="15" spans="1:104" x14ac:dyDescent="0.2">
      <c r="A15" s="170">
        <v>6</v>
      </c>
      <c r="B15" s="171" t="s">
        <v>93</v>
      </c>
      <c r="C15" s="172" t="s">
        <v>94</v>
      </c>
      <c r="D15" s="173" t="s">
        <v>95</v>
      </c>
      <c r="E15" s="174">
        <v>3.7440000000000002</v>
      </c>
      <c r="F15" s="174"/>
      <c r="G15" s="175"/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0"/>
        <v>0</v>
      </c>
      <c r="BB15" s="147">
        <f t="shared" si="1"/>
        <v>0</v>
      </c>
      <c r="BC15" s="147">
        <f t="shared" si="2"/>
        <v>0</v>
      </c>
      <c r="BD15" s="147">
        <f t="shared" si="3"/>
        <v>0</v>
      </c>
      <c r="BE15" s="147">
        <f t="shared" si="4"/>
        <v>0</v>
      </c>
      <c r="CA15" s="176">
        <v>1</v>
      </c>
      <c r="CB15" s="176">
        <v>1</v>
      </c>
      <c r="CZ15" s="147">
        <v>3.9199999999993899E-2</v>
      </c>
    </row>
    <row r="16" spans="1:104" x14ac:dyDescent="0.2">
      <c r="A16" s="170">
        <v>7</v>
      </c>
      <c r="B16" s="171" t="s">
        <v>96</v>
      </c>
      <c r="C16" s="172" t="s">
        <v>97</v>
      </c>
      <c r="D16" s="173" t="s">
        <v>95</v>
      </c>
      <c r="E16" s="174">
        <v>3.7440000000000002</v>
      </c>
      <c r="F16" s="174"/>
      <c r="G16" s="175"/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0"/>
        <v>0</v>
      </c>
      <c r="BB16" s="147">
        <f t="shared" si="1"/>
        <v>0</v>
      </c>
      <c r="BC16" s="147">
        <f t="shared" si="2"/>
        <v>0</v>
      </c>
      <c r="BD16" s="147">
        <f t="shared" si="3"/>
        <v>0</v>
      </c>
      <c r="BE16" s="147">
        <f t="shared" si="4"/>
        <v>0</v>
      </c>
      <c r="CA16" s="176">
        <v>1</v>
      </c>
      <c r="CB16" s="176">
        <v>1</v>
      </c>
      <c r="CZ16" s="147">
        <v>0</v>
      </c>
    </row>
    <row r="17" spans="1:104" x14ac:dyDescent="0.2">
      <c r="A17" s="170">
        <v>8</v>
      </c>
      <c r="B17" s="171" t="s">
        <v>98</v>
      </c>
      <c r="C17" s="172" t="s">
        <v>99</v>
      </c>
      <c r="D17" s="173" t="s">
        <v>100</v>
      </c>
      <c r="E17" s="174">
        <v>0.21379999999999999</v>
      </c>
      <c r="F17" s="174"/>
      <c r="G17" s="175"/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0"/>
        <v>0</v>
      </c>
      <c r="BB17" s="147">
        <f t="shared" si="1"/>
        <v>0</v>
      </c>
      <c r="BC17" s="147">
        <f t="shared" si="2"/>
        <v>0</v>
      </c>
      <c r="BD17" s="147">
        <f t="shared" si="3"/>
        <v>0</v>
      </c>
      <c r="BE17" s="147">
        <f t="shared" si="4"/>
        <v>0</v>
      </c>
      <c r="CA17" s="176">
        <v>1</v>
      </c>
      <c r="CB17" s="176">
        <v>1</v>
      </c>
      <c r="CZ17" s="147">
        <v>1.0570200000001899</v>
      </c>
    </row>
    <row r="18" spans="1:104" x14ac:dyDescent="0.2">
      <c r="A18" s="170">
        <v>9</v>
      </c>
      <c r="B18" s="171" t="s">
        <v>101</v>
      </c>
      <c r="C18" s="172" t="s">
        <v>102</v>
      </c>
      <c r="D18" s="173" t="s">
        <v>82</v>
      </c>
      <c r="E18" s="174">
        <v>9.9</v>
      </c>
      <c r="F18" s="174"/>
      <c r="G18" s="175"/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0"/>
        <v>0</v>
      </c>
      <c r="BB18" s="147">
        <f t="shared" si="1"/>
        <v>0</v>
      </c>
      <c r="BC18" s="147">
        <f t="shared" si="2"/>
        <v>0</v>
      </c>
      <c r="BD18" s="147">
        <f t="shared" si="3"/>
        <v>0</v>
      </c>
      <c r="BE18" s="147">
        <f t="shared" si="4"/>
        <v>0</v>
      </c>
      <c r="CA18" s="176">
        <v>1</v>
      </c>
      <c r="CB18" s="176">
        <v>1</v>
      </c>
      <c r="CZ18" s="147">
        <v>2.5250000000014601</v>
      </c>
    </row>
    <row r="19" spans="1:104" x14ac:dyDescent="0.2">
      <c r="A19" s="170">
        <v>10</v>
      </c>
      <c r="B19" s="171" t="s">
        <v>103</v>
      </c>
      <c r="C19" s="172" t="s">
        <v>104</v>
      </c>
      <c r="D19" s="173" t="s">
        <v>95</v>
      </c>
      <c r="E19" s="174">
        <v>15.6</v>
      </c>
      <c r="F19" s="174"/>
      <c r="G19" s="175"/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0"/>
        <v>0</v>
      </c>
      <c r="BB19" s="147">
        <f t="shared" si="1"/>
        <v>0</v>
      </c>
      <c r="BC19" s="147">
        <f t="shared" si="2"/>
        <v>0</v>
      </c>
      <c r="BD19" s="147">
        <f t="shared" si="3"/>
        <v>0</v>
      </c>
      <c r="BE19" s="147">
        <f t="shared" si="4"/>
        <v>0</v>
      </c>
      <c r="CA19" s="176">
        <v>1</v>
      </c>
      <c r="CB19" s="176">
        <v>1</v>
      </c>
      <c r="CZ19" s="147">
        <v>3.9199999999993899E-2</v>
      </c>
    </row>
    <row r="20" spans="1:104" x14ac:dyDescent="0.2">
      <c r="A20" s="170">
        <v>11</v>
      </c>
      <c r="B20" s="171" t="s">
        <v>105</v>
      </c>
      <c r="C20" s="172" t="s">
        <v>106</v>
      </c>
      <c r="D20" s="173" t="s">
        <v>95</v>
      </c>
      <c r="E20" s="174">
        <v>15.6</v>
      </c>
      <c r="F20" s="174"/>
      <c r="G20" s="175"/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 t="shared" si="0"/>
        <v>0</v>
      </c>
      <c r="BB20" s="147">
        <f t="shared" si="1"/>
        <v>0</v>
      </c>
      <c r="BC20" s="147">
        <f t="shared" si="2"/>
        <v>0</v>
      </c>
      <c r="BD20" s="147">
        <f t="shared" si="3"/>
        <v>0</v>
      </c>
      <c r="BE20" s="147">
        <f t="shared" si="4"/>
        <v>0</v>
      </c>
      <c r="CA20" s="176">
        <v>1</v>
      </c>
      <c r="CB20" s="176">
        <v>1</v>
      </c>
      <c r="CZ20" s="147">
        <v>0</v>
      </c>
    </row>
    <row r="21" spans="1:104" x14ac:dyDescent="0.2">
      <c r="A21" s="177"/>
      <c r="B21" s="178" t="s">
        <v>74</v>
      </c>
      <c r="C21" s="179" t="str">
        <f>CONCATENATE(B13," ",C13)</f>
        <v>2 Základy a zvláštní zakládání</v>
      </c>
      <c r="D21" s="180"/>
      <c r="E21" s="181"/>
      <c r="F21" s="182"/>
      <c r="G21" s="183"/>
      <c r="O21" s="169">
        <v>4</v>
      </c>
      <c r="BA21" s="184">
        <f>SUM(BA13:BA20)</f>
        <v>0</v>
      </c>
      <c r="BB21" s="184">
        <f>SUM(BB13:BB20)</f>
        <v>0</v>
      </c>
      <c r="BC21" s="184">
        <f>SUM(BC13:BC20)</f>
        <v>0</v>
      </c>
      <c r="BD21" s="184">
        <f>SUM(BD13:BD20)</f>
        <v>0</v>
      </c>
      <c r="BE21" s="184">
        <f>SUM(BE13:BE20)</f>
        <v>0</v>
      </c>
    </row>
    <row r="22" spans="1:104" x14ac:dyDescent="0.2">
      <c r="A22" s="162" t="s">
        <v>70</v>
      </c>
      <c r="B22" s="163" t="s">
        <v>107</v>
      </c>
      <c r="C22" s="164" t="s">
        <v>108</v>
      </c>
      <c r="D22" s="165"/>
      <c r="E22" s="166"/>
      <c r="F22" s="166"/>
      <c r="G22" s="167"/>
      <c r="H22" s="168"/>
      <c r="I22" s="168"/>
      <c r="O22" s="169">
        <v>1</v>
      </c>
    </row>
    <row r="23" spans="1:104" x14ac:dyDescent="0.2">
      <c r="A23" s="170">
        <v>12</v>
      </c>
      <c r="B23" s="171" t="s">
        <v>109</v>
      </c>
      <c r="C23" s="172" t="s">
        <v>110</v>
      </c>
      <c r="D23" s="173" t="s">
        <v>82</v>
      </c>
      <c r="E23" s="174">
        <v>6.1024000000000003</v>
      </c>
      <c r="F23" s="174"/>
      <c r="G23" s="175"/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t="shared" ref="BA23:BA32" si="5">IF(AZ23=1,G23,0)</f>
        <v>0</v>
      </c>
      <c r="BB23" s="147">
        <f t="shared" ref="BB23:BB32" si="6">IF(AZ23=2,G23,0)</f>
        <v>0</v>
      </c>
      <c r="BC23" s="147">
        <f t="shared" ref="BC23:BC32" si="7">IF(AZ23=3,G23,0)</f>
        <v>0</v>
      </c>
      <c r="BD23" s="147">
        <f t="shared" ref="BD23:BD32" si="8">IF(AZ23=4,G23,0)</f>
        <v>0</v>
      </c>
      <c r="BE23" s="147">
        <f t="shared" ref="BE23:BE32" si="9">IF(AZ23=5,G23,0)</f>
        <v>0</v>
      </c>
      <c r="CA23" s="176">
        <v>1</v>
      </c>
      <c r="CB23" s="176">
        <v>1</v>
      </c>
      <c r="CZ23" s="147">
        <v>1.95224000000053</v>
      </c>
    </row>
    <row r="24" spans="1:104" ht="22.5" x14ac:dyDescent="0.2">
      <c r="A24" s="170">
        <v>13</v>
      </c>
      <c r="B24" s="171" t="s">
        <v>111</v>
      </c>
      <c r="C24" s="172" t="s">
        <v>112</v>
      </c>
      <c r="D24" s="173" t="s">
        <v>95</v>
      </c>
      <c r="E24" s="174">
        <v>127.91249999999999</v>
      </c>
      <c r="F24" s="174"/>
      <c r="G24" s="175"/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5"/>
        <v>0</v>
      </c>
      <c r="BB24" s="147">
        <f t="shared" si="6"/>
        <v>0</v>
      </c>
      <c r="BC24" s="147">
        <f t="shared" si="7"/>
        <v>0</v>
      </c>
      <c r="BD24" s="147">
        <f t="shared" si="8"/>
        <v>0</v>
      </c>
      <c r="BE24" s="147">
        <f t="shared" si="9"/>
        <v>0</v>
      </c>
      <c r="CA24" s="176">
        <v>1</v>
      </c>
      <c r="CB24" s="176">
        <v>1</v>
      </c>
      <c r="CZ24" s="147">
        <v>0.50064999999995097</v>
      </c>
    </row>
    <row r="25" spans="1:104" x14ac:dyDescent="0.2">
      <c r="A25" s="170">
        <v>14</v>
      </c>
      <c r="B25" s="171" t="s">
        <v>113</v>
      </c>
      <c r="C25" s="172" t="s">
        <v>114</v>
      </c>
      <c r="D25" s="173" t="s">
        <v>95</v>
      </c>
      <c r="E25" s="174">
        <v>2.4352999999999998</v>
      </c>
      <c r="F25" s="174"/>
      <c r="G25" s="175"/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5"/>
        <v>0</v>
      </c>
      <c r="BB25" s="147">
        <f t="shared" si="6"/>
        <v>0</v>
      </c>
      <c r="BC25" s="147">
        <f t="shared" si="7"/>
        <v>0</v>
      </c>
      <c r="BD25" s="147">
        <f t="shared" si="8"/>
        <v>0</v>
      </c>
      <c r="BE25" s="147">
        <f t="shared" si="9"/>
        <v>0</v>
      </c>
      <c r="CA25" s="176">
        <v>1</v>
      </c>
      <c r="CB25" s="176">
        <v>1</v>
      </c>
      <c r="CZ25" s="147">
        <v>0.30648000000019199</v>
      </c>
    </row>
    <row r="26" spans="1:104" x14ac:dyDescent="0.2">
      <c r="A26" s="170">
        <v>15</v>
      </c>
      <c r="B26" s="171" t="s">
        <v>115</v>
      </c>
      <c r="C26" s="172" t="s">
        <v>116</v>
      </c>
      <c r="D26" s="173" t="s">
        <v>100</v>
      </c>
      <c r="E26" s="174">
        <v>2.0466000000000002</v>
      </c>
      <c r="F26" s="174"/>
      <c r="G26" s="175"/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5"/>
        <v>0</v>
      </c>
      <c r="BB26" s="147">
        <f t="shared" si="6"/>
        <v>0</v>
      </c>
      <c r="BC26" s="147">
        <f t="shared" si="7"/>
        <v>0</v>
      </c>
      <c r="BD26" s="147">
        <f t="shared" si="8"/>
        <v>0</v>
      </c>
      <c r="BE26" s="147">
        <f t="shared" si="9"/>
        <v>0</v>
      </c>
      <c r="CA26" s="176">
        <v>1</v>
      </c>
      <c r="CB26" s="176">
        <v>1</v>
      </c>
      <c r="CZ26" s="147">
        <v>1.0202900000003901</v>
      </c>
    </row>
    <row r="27" spans="1:104" x14ac:dyDescent="0.2">
      <c r="A27" s="170">
        <v>16</v>
      </c>
      <c r="B27" s="171" t="s">
        <v>117</v>
      </c>
      <c r="C27" s="172" t="s">
        <v>118</v>
      </c>
      <c r="D27" s="173" t="s">
        <v>119</v>
      </c>
      <c r="E27" s="174">
        <v>3</v>
      </c>
      <c r="F27" s="174"/>
      <c r="G27" s="175"/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5"/>
        <v>0</v>
      </c>
      <c r="BB27" s="147">
        <f t="shared" si="6"/>
        <v>0</v>
      </c>
      <c r="BC27" s="147">
        <f t="shared" si="7"/>
        <v>0</v>
      </c>
      <c r="BD27" s="147">
        <f t="shared" si="8"/>
        <v>0</v>
      </c>
      <c r="BE27" s="147">
        <f t="shared" si="9"/>
        <v>0</v>
      </c>
      <c r="CA27" s="176">
        <v>1</v>
      </c>
      <c r="CB27" s="176">
        <v>1</v>
      </c>
      <c r="CZ27" s="147">
        <v>8.9989999999943407E-2</v>
      </c>
    </row>
    <row r="28" spans="1:104" x14ac:dyDescent="0.2">
      <c r="A28" s="170">
        <v>17</v>
      </c>
      <c r="B28" s="171" t="s">
        <v>120</v>
      </c>
      <c r="C28" s="172" t="s">
        <v>121</v>
      </c>
      <c r="D28" s="173" t="s">
        <v>82</v>
      </c>
      <c r="E28" s="174">
        <v>0.78700000000000003</v>
      </c>
      <c r="F28" s="174"/>
      <c r="G28" s="175"/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5"/>
        <v>0</v>
      </c>
      <c r="BB28" s="147">
        <f t="shared" si="6"/>
        <v>0</v>
      </c>
      <c r="BC28" s="147">
        <f t="shared" si="7"/>
        <v>0</v>
      </c>
      <c r="BD28" s="147">
        <f t="shared" si="8"/>
        <v>0</v>
      </c>
      <c r="BE28" s="147">
        <f t="shared" si="9"/>
        <v>0</v>
      </c>
      <c r="CA28" s="176">
        <v>1</v>
      </c>
      <c r="CB28" s="176">
        <v>1</v>
      </c>
      <c r="CZ28" s="147">
        <v>1.77642000000014</v>
      </c>
    </row>
    <row r="29" spans="1:104" ht="22.5" x14ac:dyDescent="0.2">
      <c r="A29" s="170">
        <v>18</v>
      </c>
      <c r="B29" s="171" t="s">
        <v>122</v>
      </c>
      <c r="C29" s="172" t="s">
        <v>123</v>
      </c>
      <c r="D29" s="173" t="s">
        <v>100</v>
      </c>
      <c r="E29" s="174">
        <v>0.69640000000000002</v>
      </c>
      <c r="F29" s="174"/>
      <c r="G29" s="175"/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5"/>
        <v>0</v>
      </c>
      <c r="BB29" s="147">
        <f t="shared" si="6"/>
        <v>0</v>
      </c>
      <c r="BC29" s="147">
        <f t="shared" si="7"/>
        <v>0</v>
      </c>
      <c r="BD29" s="147">
        <f t="shared" si="8"/>
        <v>0</v>
      </c>
      <c r="BE29" s="147">
        <f t="shared" si="9"/>
        <v>0</v>
      </c>
      <c r="CA29" s="176">
        <v>1</v>
      </c>
      <c r="CB29" s="176">
        <v>1</v>
      </c>
      <c r="CZ29" s="147">
        <v>1.0970899999993</v>
      </c>
    </row>
    <row r="30" spans="1:104" x14ac:dyDescent="0.2">
      <c r="A30" s="170">
        <v>19</v>
      </c>
      <c r="B30" s="171" t="s">
        <v>124</v>
      </c>
      <c r="C30" s="172" t="s">
        <v>125</v>
      </c>
      <c r="D30" s="173" t="s">
        <v>126</v>
      </c>
      <c r="E30" s="174">
        <v>2.5</v>
      </c>
      <c r="F30" s="174"/>
      <c r="G30" s="175"/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5"/>
        <v>0</v>
      </c>
      <c r="BB30" s="147">
        <f t="shared" si="6"/>
        <v>0</v>
      </c>
      <c r="BC30" s="147">
        <f t="shared" si="7"/>
        <v>0</v>
      </c>
      <c r="BD30" s="147">
        <f t="shared" si="8"/>
        <v>0</v>
      </c>
      <c r="BE30" s="147">
        <f t="shared" si="9"/>
        <v>0</v>
      </c>
      <c r="CA30" s="176">
        <v>1</v>
      </c>
      <c r="CB30" s="176">
        <v>1</v>
      </c>
      <c r="CZ30" s="147">
        <v>4.99999999999723E-4</v>
      </c>
    </row>
    <row r="31" spans="1:104" ht="22.5" x14ac:dyDescent="0.2">
      <c r="A31" s="170">
        <v>20</v>
      </c>
      <c r="B31" s="171" t="s">
        <v>127</v>
      </c>
      <c r="C31" s="172" t="s">
        <v>128</v>
      </c>
      <c r="D31" s="173" t="s">
        <v>95</v>
      </c>
      <c r="E31" s="174">
        <v>7.8704999999999998</v>
      </c>
      <c r="F31" s="174"/>
      <c r="G31" s="175"/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5"/>
        <v>0</v>
      </c>
      <c r="BB31" s="147">
        <f t="shared" si="6"/>
        <v>0</v>
      </c>
      <c r="BC31" s="147">
        <f t="shared" si="7"/>
        <v>0</v>
      </c>
      <c r="BD31" s="147">
        <f t="shared" si="8"/>
        <v>0</v>
      </c>
      <c r="BE31" s="147">
        <f t="shared" si="9"/>
        <v>0</v>
      </c>
      <c r="CA31" s="176">
        <v>1</v>
      </c>
      <c r="CB31" s="176">
        <v>1</v>
      </c>
      <c r="CZ31" s="147">
        <v>3.1219999999990498E-2</v>
      </c>
    </row>
    <row r="32" spans="1:104" x14ac:dyDescent="0.2">
      <c r="A32" s="170">
        <v>21</v>
      </c>
      <c r="B32" s="171" t="s">
        <v>129</v>
      </c>
      <c r="C32" s="172" t="s">
        <v>130</v>
      </c>
      <c r="D32" s="173" t="s">
        <v>95</v>
      </c>
      <c r="E32" s="174">
        <v>5</v>
      </c>
      <c r="F32" s="174"/>
      <c r="G32" s="175"/>
      <c r="O32" s="169">
        <v>2</v>
      </c>
      <c r="AA32" s="147">
        <v>12</v>
      </c>
      <c r="AB32" s="147">
        <v>0</v>
      </c>
      <c r="AC32" s="147">
        <v>102</v>
      </c>
      <c r="AZ32" s="147">
        <v>1</v>
      </c>
      <c r="BA32" s="147">
        <f t="shared" si="5"/>
        <v>0</v>
      </c>
      <c r="BB32" s="147">
        <f t="shared" si="6"/>
        <v>0</v>
      </c>
      <c r="BC32" s="147">
        <f t="shared" si="7"/>
        <v>0</v>
      </c>
      <c r="BD32" s="147">
        <f t="shared" si="8"/>
        <v>0</v>
      </c>
      <c r="BE32" s="147">
        <f t="shared" si="9"/>
        <v>0</v>
      </c>
      <c r="CA32" s="176">
        <v>12</v>
      </c>
      <c r="CB32" s="176">
        <v>0</v>
      </c>
      <c r="CZ32" s="147">
        <v>0</v>
      </c>
    </row>
    <row r="33" spans="1:104" x14ac:dyDescent="0.2">
      <c r="A33" s="177"/>
      <c r="B33" s="178" t="s">
        <v>74</v>
      </c>
      <c r="C33" s="179" t="str">
        <f>CONCATENATE(B22," ",C22)</f>
        <v>3 Svislé a kompletní konstrukce</v>
      </c>
      <c r="D33" s="180"/>
      <c r="E33" s="181"/>
      <c r="F33" s="182"/>
      <c r="G33" s="183"/>
      <c r="O33" s="169">
        <v>4</v>
      </c>
      <c r="BA33" s="184">
        <f>SUM(BA22:BA32)</f>
        <v>0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04" x14ac:dyDescent="0.2">
      <c r="A34" s="162" t="s">
        <v>70</v>
      </c>
      <c r="B34" s="163" t="s">
        <v>131</v>
      </c>
      <c r="C34" s="164" t="s">
        <v>132</v>
      </c>
      <c r="D34" s="165"/>
      <c r="E34" s="166"/>
      <c r="F34" s="166"/>
      <c r="G34" s="167"/>
      <c r="H34" s="168"/>
      <c r="I34" s="168"/>
      <c r="O34" s="169">
        <v>1</v>
      </c>
    </row>
    <row r="35" spans="1:104" x14ac:dyDescent="0.2">
      <c r="A35" s="170">
        <v>22</v>
      </c>
      <c r="B35" s="171" t="s">
        <v>133</v>
      </c>
      <c r="C35" s="172" t="s">
        <v>134</v>
      </c>
      <c r="D35" s="173" t="s">
        <v>82</v>
      </c>
      <c r="E35" s="174">
        <v>1.2043999999999999</v>
      </c>
      <c r="F35" s="174"/>
      <c r="G35" s="175"/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t="shared" ref="BA35:BA44" si="10">IF(AZ35=1,G35,0)</f>
        <v>0</v>
      </c>
      <c r="BB35" s="147">
        <f t="shared" ref="BB35:BB44" si="11">IF(AZ35=2,G35,0)</f>
        <v>0</v>
      </c>
      <c r="BC35" s="147">
        <f t="shared" ref="BC35:BC44" si="12">IF(AZ35=3,G35,0)</f>
        <v>0</v>
      </c>
      <c r="BD35" s="147">
        <f t="shared" ref="BD35:BD44" si="13">IF(AZ35=4,G35,0)</f>
        <v>0</v>
      </c>
      <c r="BE35" s="147">
        <f t="shared" ref="BE35:BE44" si="14">IF(AZ35=5,G35,0)</f>
        <v>0</v>
      </c>
      <c r="CA35" s="176">
        <v>1</v>
      </c>
      <c r="CB35" s="176">
        <v>1</v>
      </c>
      <c r="CZ35" s="147">
        <v>2.52514000000156</v>
      </c>
    </row>
    <row r="36" spans="1:104" x14ac:dyDescent="0.2">
      <c r="A36" s="170">
        <v>23</v>
      </c>
      <c r="B36" s="171" t="s">
        <v>135</v>
      </c>
      <c r="C36" s="172" t="s">
        <v>136</v>
      </c>
      <c r="D36" s="173" t="s">
        <v>95</v>
      </c>
      <c r="E36" s="174">
        <v>6.0217000000000001</v>
      </c>
      <c r="F36" s="174"/>
      <c r="G36" s="175"/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0"/>
        <v>0</v>
      </c>
      <c r="BB36" s="147">
        <f t="shared" si="11"/>
        <v>0</v>
      </c>
      <c r="BC36" s="147">
        <f t="shared" si="12"/>
        <v>0</v>
      </c>
      <c r="BD36" s="147">
        <f t="shared" si="13"/>
        <v>0</v>
      </c>
      <c r="BE36" s="147">
        <f t="shared" si="14"/>
        <v>0</v>
      </c>
      <c r="CA36" s="176">
        <v>1</v>
      </c>
      <c r="CB36" s="176">
        <v>1</v>
      </c>
      <c r="CZ36" s="147">
        <v>0.194189999999935</v>
      </c>
    </row>
    <row r="37" spans="1:104" x14ac:dyDescent="0.2">
      <c r="A37" s="170">
        <v>24</v>
      </c>
      <c r="B37" s="171" t="s">
        <v>137</v>
      </c>
      <c r="C37" s="172" t="s">
        <v>138</v>
      </c>
      <c r="D37" s="173" t="s">
        <v>95</v>
      </c>
      <c r="E37" s="174">
        <v>6.0217000000000001</v>
      </c>
      <c r="F37" s="174"/>
      <c r="G37" s="175"/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0"/>
        <v>0</v>
      </c>
      <c r="BB37" s="147">
        <f t="shared" si="11"/>
        <v>0</v>
      </c>
      <c r="BC37" s="147">
        <f t="shared" si="12"/>
        <v>0</v>
      </c>
      <c r="BD37" s="147">
        <f t="shared" si="13"/>
        <v>0</v>
      </c>
      <c r="BE37" s="147">
        <f t="shared" si="14"/>
        <v>0</v>
      </c>
      <c r="CA37" s="176">
        <v>1</v>
      </c>
      <c r="CB37" s="176">
        <v>1</v>
      </c>
      <c r="CZ37" s="147">
        <v>0</v>
      </c>
    </row>
    <row r="38" spans="1:104" x14ac:dyDescent="0.2">
      <c r="A38" s="170">
        <v>25</v>
      </c>
      <c r="B38" s="171" t="s">
        <v>139</v>
      </c>
      <c r="C38" s="172" t="s">
        <v>140</v>
      </c>
      <c r="D38" s="173" t="s">
        <v>95</v>
      </c>
      <c r="E38" s="174">
        <v>6.0217000000000001</v>
      </c>
      <c r="F38" s="174"/>
      <c r="G38" s="175"/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0"/>
        <v>0</v>
      </c>
      <c r="BB38" s="147">
        <f t="shared" si="11"/>
        <v>0</v>
      </c>
      <c r="BC38" s="147">
        <f t="shared" si="12"/>
        <v>0</v>
      </c>
      <c r="BD38" s="147">
        <f t="shared" si="13"/>
        <v>0</v>
      </c>
      <c r="BE38" s="147">
        <f t="shared" si="14"/>
        <v>0</v>
      </c>
      <c r="CA38" s="176">
        <v>1</v>
      </c>
      <c r="CB38" s="176">
        <v>1</v>
      </c>
      <c r="CZ38" s="147">
        <v>2.2699999999993298E-3</v>
      </c>
    </row>
    <row r="39" spans="1:104" x14ac:dyDescent="0.2">
      <c r="A39" s="170">
        <v>26</v>
      </c>
      <c r="B39" s="171" t="s">
        <v>141</v>
      </c>
      <c r="C39" s="172" t="s">
        <v>142</v>
      </c>
      <c r="D39" s="173" t="s">
        <v>95</v>
      </c>
      <c r="E39" s="174">
        <v>6.0217000000000001</v>
      </c>
      <c r="F39" s="174"/>
      <c r="G39" s="175"/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0"/>
        <v>0</v>
      </c>
      <c r="BB39" s="147">
        <f t="shared" si="11"/>
        <v>0</v>
      </c>
      <c r="BC39" s="147">
        <f t="shared" si="12"/>
        <v>0</v>
      </c>
      <c r="BD39" s="147">
        <f t="shared" si="13"/>
        <v>0</v>
      </c>
      <c r="BE39" s="147">
        <f t="shared" si="14"/>
        <v>0</v>
      </c>
      <c r="CA39" s="176">
        <v>1</v>
      </c>
      <c r="CB39" s="176">
        <v>1</v>
      </c>
      <c r="CZ39" s="147">
        <v>0</v>
      </c>
    </row>
    <row r="40" spans="1:104" x14ac:dyDescent="0.2">
      <c r="A40" s="170">
        <v>27</v>
      </c>
      <c r="B40" s="171" t="s">
        <v>143</v>
      </c>
      <c r="C40" s="172" t="s">
        <v>144</v>
      </c>
      <c r="D40" s="173" t="s">
        <v>100</v>
      </c>
      <c r="E40" s="174">
        <v>0.1084</v>
      </c>
      <c r="F40" s="174"/>
      <c r="G40" s="175"/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0"/>
        <v>0</v>
      </c>
      <c r="BB40" s="147">
        <f t="shared" si="11"/>
        <v>0</v>
      </c>
      <c r="BC40" s="147">
        <f t="shared" si="12"/>
        <v>0</v>
      </c>
      <c r="BD40" s="147">
        <f t="shared" si="13"/>
        <v>0</v>
      </c>
      <c r="BE40" s="147">
        <f t="shared" si="14"/>
        <v>0</v>
      </c>
      <c r="CA40" s="176">
        <v>1</v>
      </c>
      <c r="CB40" s="176">
        <v>1</v>
      </c>
      <c r="CZ40" s="147">
        <v>1.0213899999998799</v>
      </c>
    </row>
    <row r="41" spans="1:104" x14ac:dyDescent="0.2">
      <c r="A41" s="170">
        <v>28</v>
      </c>
      <c r="B41" s="171" t="s">
        <v>145</v>
      </c>
      <c r="C41" s="172" t="s">
        <v>146</v>
      </c>
      <c r="D41" s="173" t="s">
        <v>82</v>
      </c>
      <c r="E41" s="174">
        <v>0.15</v>
      </c>
      <c r="F41" s="174"/>
      <c r="G41" s="175"/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0"/>
        <v>0</v>
      </c>
      <c r="BB41" s="147">
        <f t="shared" si="11"/>
        <v>0</v>
      </c>
      <c r="BC41" s="147">
        <f t="shared" si="12"/>
        <v>0</v>
      </c>
      <c r="BD41" s="147">
        <f t="shared" si="13"/>
        <v>0</v>
      </c>
      <c r="BE41" s="147">
        <f t="shared" si="14"/>
        <v>0</v>
      </c>
      <c r="CA41" s="176">
        <v>1</v>
      </c>
      <c r="CB41" s="176">
        <v>1</v>
      </c>
      <c r="CZ41" s="147">
        <v>2.5251099999986799</v>
      </c>
    </row>
    <row r="42" spans="1:104" x14ac:dyDescent="0.2">
      <c r="A42" s="170">
        <v>29</v>
      </c>
      <c r="B42" s="171" t="s">
        <v>147</v>
      </c>
      <c r="C42" s="172" t="s">
        <v>148</v>
      </c>
      <c r="D42" s="173" t="s">
        <v>95</v>
      </c>
      <c r="E42" s="174">
        <v>1</v>
      </c>
      <c r="F42" s="174"/>
      <c r="G42" s="175"/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0"/>
        <v>0</v>
      </c>
      <c r="BB42" s="147">
        <f t="shared" si="11"/>
        <v>0</v>
      </c>
      <c r="BC42" s="147">
        <f t="shared" si="12"/>
        <v>0</v>
      </c>
      <c r="BD42" s="147">
        <f t="shared" si="13"/>
        <v>0</v>
      </c>
      <c r="BE42" s="147">
        <f t="shared" si="14"/>
        <v>0</v>
      </c>
      <c r="CA42" s="176">
        <v>1</v>
      </c>
      <c r="CB42" s="176">
        <v>1</v>
      </c>
      <c r="CZ42" s="147">
        <v>3.4099999999987998E-3</v>
      </c>
    </row>
    <row r="43" spans="1:104" x14ac:dyDescent="0.2">
      <c r="A43" s="170">
        <v>30</v>
      </c>
      <c r="B43" s="171" t="s">
        <v>149</v>
      </c>
      <c r="C43" s="172" t="s">
        <v>150</v>
      </c>
      <c r="D43" s="173" t="s">
        <v>95</v>
      </c>
      <c r="E43" s="174">
        <v>1</v>
      </c>
      <c r="F43" s="174"/>
      <c r="G43" s="175"/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0"/>
        <v>0</v>
      </c>
      <c r="BB43" s="147">
        <f t="shared" si="11"/>
        <v>0</v>
      </c>
      <c r="BC43" s="147">
        <f t="shared" si="12"/>
        <v>0</v>
      </c>
      <c r="BD43" s="147">
        <f t="shared" si="13"/>
        <v>0</v>
      </c>
      <c r="BE43" s="147">
        <f t="shared" si="14"/>
        <v>0</v>
      </c>
      <c r="CA43" s="176">
        <v>1</v>
      </c>
      <c r="CB43" s="176">
        <v>1</v>
      </c>
      <c r="CZ43" s="147">
        <v>0</v>
      </c>
    </row>
    <row r="44" spans="1:104" x14ac:dyDescent="0.2">
      <c r="A44" s="170">
        <v>31</v>
      </c>
      <c r="B44" s="171" t="s">
        <v>151</v>
      </c>
      <c r="C44" s="172" t="s">
        <v>152</v>
      </c>
      <c r="D44" s="173" t="s">
        <v>100</v>
      </c>
      <c r="E44" s="174">
        <v>2.2499999999999999E-2</v>
      </c>
      <c r="F44" s="174"/>
      <c r="G44" s="175"/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0"/>
        <v>0</v>
      </c>
      <c r="BB44" s="147">
        <f t="shared" si="11"/>
        <v>0</v>
      </c>
      <c r="BC44" s="147">
        <f t="shared" si="12"/>
        <v>0</v>
      </c>
      <c r="BD44" s="147">
        <f t="shared" si="13"/>
        <v>0</v>
      </c>
      <c r="BE44" s="147">
        <f t="shared" si="14"/>
        <v>0</v>
      </c>
      <c r="CA44" s="176">
        <v>1</v>
      </c>
      <c r="CB44" s="176">
        <v>1</v>
      </c>
      <c r="CZ44" s="147">
        <v>1.01664999999957</v>
      </c>
    </row>
    <row r="45" spans="1:104" x14ac:dyDescent="0.2">
      <c r="A45" s="177"/>
      <c r="B45" s="178" t="s">
        <v>74</v>
      </c>
      <c r="C45" s="179" t="str">
        <f>CONCATENATE(B34," ",C34)</f>
        <v>4 Vodorovné konstrukce</v>
      </c>
      <c r="D45" s="180"/>
      <c r="E45" s="181"/>
      <c r="F45" s="182"/>
      <c r="G45" s="183"/>
      <c r="O45" s="169">
        <v>4</v>
      </c>
      <c r="BA45" s="184">
        <f>SUM(BA34:BA44)</f>
        <v>0</v>
      </c>
      <c r="BB45" s="184">
        <f>SUM(BB34:BB44)</f>
        <v>0</v>
      </c>
      <c r="BC45" s="184">
        <f>SUM(BC34:BC44)</f>
        <v>0</v>
      </c>
      <c r="BD45" s="184">
        <f>SUM(BD34:BD44)</f>
        <v>0</v>
      </c>
      <c r="BE45" s="184">
        <f>SUM(BE34:BE44)</f>
        <v>0</v>
      </c>
    </row>
    <row r="46" spans="1:104" x14ac:dyDescent="0.2">
      <c r="A46" s="162" t="s">
        <v>70</v>
      </c>
      <c r="B46" s="163" t="s">
        <v>153</v>
      </c>
      <c r="C46" s="164" t="s">
        <v>154</v>
      </c>
      <c r="D46" s="165"/>
      <c r="E46" s="166"/>
      <c r="F46" s="166"/>
      <c r="G46" s="167"/>
      <c r="H46" s="168"/>
      <c r="I46" s="168"/>
      <c r="O46" s="169">
        <v>1</v>
      </c>
    </row>
    <row r="47" spans="1:104" x14ac:dyDescent="0.2">
      <c r="A47" s="170">
        <v>32</v>
      </c>
      <c r="B47" s="171" t="s">
        <v>155</v>
      </c>
      <c r="C47" s="172" t="s">
        <v>156</v>
      </c>
      <c r="D47" s="173" t="s">
        <v>95</v>
      </c>
      <c r="E47" s="174">
        <v>10.5</v>
      </c>
      <c r="F47" s="174"/>
      <c r="G47" s="175"/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>IF(AZ47=1,G47,0)</f>
        <v>0</v>
      </c>
      <c r="BB47" s="147">
        <f>IF(AZ47=2,G47,0)</f>
        <v>0</v>
      </c>
      <c r="BC47" s="147">
        <f>IF(AZ47=3,G47,0)</f>
        <v>0</v>
      </c>
      <c r="BD47" s="147">
        <f>IF(AZ47=4,G47,0)</f>
        <v>0</v>
      </c>
      <c r="BE47" s="147">
        <f>IF(AZ47=5,G47,0)</f>
        <v>0</v>
      </c>
      <c r="CA47" s="176">
        <v>1</v>
      </c>
      <c r="CB47" s="176">
        <v>1</v>
      </c>
      <c r="CZ47" s="147">
        <v>0.30360999999993499</v>
      </c>
    </row>
    <row r="48" spans="1:104" x14ac:dyDescent="0.2">
      <c r="A48" s="170">
        <v>33</v>
      </c>
      <c r="B48" s="171" t="s">
        <v>157</v>
      </c>
      <c r="C48" s="172" t="s">
        <v>158</v>
      </c>
      <c r="D48" s="173" t="s">
        <v>95</v>
      </c>
      <c r="E48" s="174">
        <v>10.5</v>
      </c>
      <c r="F48" s="174"/>
      <c r="G48" s="175"/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A48" s="176">
        <v>1</v>
      </c>
      <c r="CB48" s="176">
        <v>1</v>
      </c>
      <c r="CZ48" s="147">
        <v>0.16699999999991599</v>
      </c>
    </row>
    <row r="49" spans="1:104" x14ac:dyDescent="0.2">
      <c r="A49" s="177"/>
      <c r="B49" s="178" t="s">
        <v>74</v>
      </c>
      <c r="C49" s="179" t="str">
        <f>CONCATENATE(B46," ",C46)</f>
        <v>5 Komunikace</v>
      </c>
      <c r="D49" s="180"/>
      <c r="E49" s="181"/>
      <c r="F49" s="182"/>
      <c r="G49" s="183"/>
      <c r="O49" s="169">
        <v>4</v>
      </c>
      <c r="BA49" s="184">
        <f>SUM(BA46:BA48)</f>
        <v>0</v>
      </c>
      <c r="BB49" s="184">
        <f>SUM(BB46:BB48)</f>
        <v>0</v>
      </c>
      <c r="BC49" s="184">
        <f>SUM(BC46:BC48)</f>
        <v>0</v>
      </c>
      <c r="BD49" s="184">
        <f>SUM(BD46:BD48)</f>
        <v>0</v>
      </c>
      <c r="BE49" s="184">
        <f>SUM(BE46:BE48)</f>
        <v>0</v>
      </c>
    </row>
    <row r="50" spans="1:104" x14ac:dyDescent="0.2">
      <c r="A50" s="162" t="s">
        <v>70</v>
      </c>
      <c r="B50" s="163" t="s">
        <v>159</v>
      </c>
      <c r="C50" s="164" t="s">
        <v>160</v>
      </c>
      <c r="D50" s="165"/>
      <c r="E50" s="166"/>
      <c r="F50" s="166"/>
      <c r="G50" s="167"/>
      <c r="H50" s="168"/>
      <c r="I50" s="168"/>
      <c r="O50" s="169">
        <v>1</v>
      </c>
    </row>
    <row r="51" spans="1:104" x14ac:dyDescent="0.2">
      <c r="A51" s="170">
        <v>34</v>
      </c>
      <c r="B51" s="171" t="s">
        <v>161</v>
      </c>
      <c r="C51" s="172" t="s">
        <v>162</v>
      </c>
      <c r="D51" s="173" t="s">
        <v>95</v>
      </c>
      <c r="E51" s="174">
        <v>80.500900000000001</v>
      </c>
      <c r="F51" s="174"/>
      <c r="G51" s="175"/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ref="BA51:BA57" si="15">IF(AZ51=1,G51,0)</f>
        <v>0</v>
      </c>
      <c r="BB51" s="147">
        <f t="shared" ref="BB51:BB57" si="16">IF(AZ51=2,G51,0)</f>
        <v>0</v>
      </c>
      <c r="BC51" s="147">
        <f t="shared" ref="BC51:BC57" si="17">IF(AZ51=3,G51,0)</f>
        <v>0</v>
      </c>
      <c r="BD51" s="147">
        <f t="shared" ref="BD51:BD57" si="18">IF(AZ51=4,G51,0)</f>
        <v>0</v>
      </c>
      <c r="BE51" s="147">
        <f t="shared" ref="BE51:BE57" si="19">IF(AZ51=5,G51,0)</f>
        <v>0</v>
      </c>
      <c r="CA51" s="176">
        <v>1</v>
      </c>
      <c r="CB51" s="176">
        <v>1</v>
      </c>
      <c r="CZ51" s="147">
        <v>3.9210000000025502E-2</v>
      </c>
    </row>
    <row r="52" spans="1:104" x14ac:dyDescent="0.2">
      <c r="A52" s="170">
        <v>35</v>
      </c>
      <c r="B52" s="171" t="s">
        <v>163</v>
      </c>
      <c r="C52" s="172" t="s">
        <v>164</v>
      </c>
      <c r="D52" s="173" t="s">
        <v>95</v>
      </c>
      <c r="E52" s="174">
        <v>29.186900000000001</v>
      </c>
      <c r="F52" s="174"/>
      <c r="G52" s="175"/>
      <c r="O52" s="169">
        <v>2</v>
      </c>
      <c r="AA52" s="147">
        <v>1</v>
      </c>
      <c r="AB52" s="147">
        <v>1</v>
      </c>
      <c r="AC52" s="147">
        <v>1</v>
      </c>
      <c r="AZ52" s="147">
        <v>1</v>
      </c>
      <c r="BA52" s="147">
        <f t="shared" si="15"/>
        <v>0</v>
      </c>
      <c r="BB52" s="147">
        <f t="shared" si="16"/>
        <v>0</v>
      </c>
      <c r="BC52" s="147">
        <f t="shared" si="17"/>
        <v>0</v>
      </c>
      <c r="BD52" s="147">
        <f t="shared" si="18"/>
        <v>0</v>
      </c>
      <c r="BE52" s="147">
        <f t="shared" si="19"/>
        <v>0</v>
      </c>
      <c r="CA52" s="176">
        <v>1</v>
      </c>
      <c r="CB52" s="176">
        <v>1</v>
      </c>
      <c r="CZ52" s="147">
        <v>4.7660000000007599E-2</v>
      </c>
    </row>
    <row r="53" spans="1:104" x14ac:dyDescent="0.2">
      <c r="A53" s="170">
        <v>36</v>
      </c>
      <c r="B53" s="171" t="s">
        <v>165</v>
      </c>
      <c r="C53" s="172" t="s">
        <v>166</v>
      </c>
      <c r="D53" s="173" t="s">
        <v>95</v>
      </c>
      <c r="E53" s="174">
        <v>20.5366</v>
      </c>
      <c r="F53" s="174"/>
      <c r="G53" s="175"/>
      <c r="O53" s="169">
        <v>2</v>
      </c>
      <c r="AA53" s="147">
        <v>1</v>
      </c>
      <c r="AB53" s="147">
        <v>1</v>
      </c>
      <c r="AC53" s="147">
        <v>1</v>
      </c>
      <c r="AZ53" s="147">
        <v>1</v>
      </c>
      <c r="BA53" s="147">
        <f t="shared" si="15"/>
        <v>0</v>
      </c>
      <c r="BB53" s="147">
        <f t="shared" si="16"/>
        <v>0</v>
      </c>
      <c r="BC53" s="147">
        <f t="shared" si="17"/>
        <v>0</v>
      </c>
      <c r="BD53" s="147">
        <f t="shared" si="18"/>
        <v>0</v>
      </c>
      <c r="BE53" s="147">
        <f t="shared" si="19"/>
        <v>0</v>
      </c>
      <c r="CA53" s="176">
        <v>1</v>
      </c>
      <c r="CB53" s="176">
        <v>1</v>
      </c>
      <c r="CZ53" s="147">
        <v>5.7290000000023197E-2</v>
      </c>
    </row>
    <row r="54" spans="1:104" x14ac:dyDescent="0.2">
      <c r="A54" s="170">
        <v>37</v>
      </c>
      <c r="B54" s="171" t="s">
        <v>167</v>
      </c>
      <c r="C54" s="172" t="s">
        <v>168</v>
      </c>
      <c r="D54" s="173" t="s">
        <v>95</v>
      </c>
      <c r="E54" s="174">
        <v>6.95</v>
      </c>
      <c r="F54" s="174"/>
      <c r="G54" s="175"/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 t="shared" si="15"/>
        <v>0</v>
      </c>
      <c r="BB54" s="147">
        <f t="shared" si="16"/>
        <v>0</v>
      </c>
      <c r="BC54" s="147">
        <f t="shared" si="17"/>
        <v>0</v>
      </c>
      <c r="BD54" s="147">
        <f t="shared" si="18"/>
        <v>0</v>
      </c>
      <c r="BE54" s="147">
        <f t="shared" si="19"/>
        <v>0</v>
      </c>
      <c r="CA54" s="176">
        <v>1</v>
      </c>
      <c r="CB54" s="176">
        <v>1</v>
      </c>
      <c r="CZ54" s="147">
        <v>4.77700000000141E-2</v>
      </c>
    </row>
    <row r="55" spans="1:104" x14ac:dyDescent="0.2">
      <c r="A55" s="170">
        <v>38</v>
      </c>
      <c r="B55" s="171" t="s">
        <v>169</v>
      </c>
      <c r="C55" s="172" t="s">
        <v>170</v>
      </c>
      <c r="D55" s="173" t="s">
        <v>95</v>
      </c>
      <c r="E55" s="174">
        <v>33.299999999999997</v>
      </c>
      <c r="F55" s="174"/>
      <c r="G55" s="175"/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t="shared" si="15"/>
        <v>0</v>
      </c>
      <c r="BB55" s="147">
        <f t="shared" si="16"/>
        <v>0</v>
      </c>
      <c r="BC55" s="147">
        <f t="shared" si="17"/>
        <v>0</v>
      </c>
      <c r="BD55" s="147">
        <f t="shared" si="18"/>
        <v>0</v>
      </c>
      <c r="BE55" s="147">
        <f t="shared" si="19"/>
        <v>0</v>
      </c>
      <c r="CA55" s="176">
        <v>1</v>
      </c>
      <c r="CB55" s="176">
        <v>1</v>
      </c>
      <c r="CZ55" s="147">
        <v>3.12000000000126E-2</v>
      </c>
    </row>
    <row r="56" spans="1:104" ht="22.5" x14ac:dyDescent="0.2">
      <c r="A56" s="170">
        <v>39</v>
      </c>
      <c r="B56" s="171" t="s">
        <v>171</v>
      </c>
      <c r="C56" s="172" t="s">
        <v>172</v>
      </c>
      <c r="D56" s="173" t="s">
        <v>95</v>
      </c>
      <c r="E56" s="174">
        <v>1.9424999999999999</v>
      </c>
      <c r="F56" s="174"/>
      <c r="G56" s="175"/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5"/>
        <v>0</v>
      </c>
      <c r="BB56" s="147">
        <f t="shared" si="16"/>
        <v>0</v>
      </c>
      <c r="BC56" s="147">
        <f t="shared" si="17"/>
        <v>0</v>
      </c>
      <c r="BD56" s="147">
        <f t="shared" si="18"/>
        <v>0</v>
      </c>
      <c r="BE56" s="147">
        <f t="shared" si="19"/>
        <v>0</v>
      </c>
      <c r="CA56" s="176">
        <v>1</v>
      </c>
      <c r="CB56" s="176">
        <v>1</v>
      </c>
      <c r="CZ56" s="147">
        <v>3.6699999999996202E-3</v>
      </c>
    </row>
    <row r="57" spans="1:104" x14ac:dyDescent="0.2">
      <c r="A57" s="170">
        <v>40</v>
      </c>
      <c r="B57" s="171" t="s">
        <v>173</v>
      </c>
      <c r="C57" s="172" t="s">
        <v>174</v>
      </c>
      <c r="D57" s="173" t="s">
        <v>82</v>
      </c>
      <c r="E57" s="174">
        <v>0.16800000000000001</v>
      </c>
      <c r="F57" s="174"/>
      <c r="G57" s="175"/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5"/>
        <v>0</v>
      </c>
      <c r="BB57" s="147">
        <f t="shared" si="16"/>
        <v>0</v>
      </c>
      <c r="BC57" s="147">
        <f t="shared" si="17"/>
        <v>0</v>
      </c>
      <c r="BD57" s="147">
        <f t="shared" si="18"/>
        <v>0</v>
      </c>
      <c r="BE57" s="147">
        <f t="shared" si="19"/>
        <v>0</v>
      </c>
      <c r="CA57" s="176">
        <v>1</v>
      </c>
      <c r="CB57" s="176">
        <v>1</v>
      </c>
      <c r="CZ57" s="147">
        <v>2.5250000000014601</v>
      </c>
    </row>
    <row r="58" spans="1:104" x14ac:dyDescent="0.2">
      <c r="A58" s="177"/>
      <c r="B58" s="178" t="s">
        <v>74</v>
      </c>
      <c r="C58" s="179" t="str">
        <f>CONCATENATE(B50," ",C50)</f>
        <v>6 Úpravy povrchu,podlahy</v>
      </c>
      <c r="D58" s="180"/>
      <c r="E58" s="181"/>
      <c r="F58" s="182"/>
      <c r="G58" s="183"/>
      <c r="O58" s="169">
        <v>4</v>
      </c>
      <c r="BA58" s="184">
        <f>SUM(BA50:BA57)</f>
        <v>0</v>
      </c>
      <c r="BB58" s="184">
        <f>SUM(BB50:BB57)</f>
        <v>0</v>
      </c>
      <c r="BC58" s="184">
        <f>SUM(BC50:BC57)</f>
        <v>0</v>
      </c>
      <c r="BD58" s="184">
        <f>SUM(BD50:BD57)</f>
        <v>0</v>
      </c>
      <c r="BE58" s="184">
        <f>SUM(BE50:BE57)</f>
        <v>0</v>
      </c>
    </row>
    <row r="59" spans="1:104" x14ac:dyDescent="0.2">
      <c r="A59" s="162" t="s">
        <v>70</v>
      </c>
      <c r="B59" s="163" t="s">
        <v>175</v>
      </c>
      <c r="C59" s="164" t="s">
        <v>176</v>
      </c>
      <c r="D59" s="165"/>
      <c r="E59" s="166"/>
      <c r="F59" s="166"/>
      <c r="G59" s="167"/>
      <c r="H59" s="168"/>
      <c r="I59" s="168"/>
      <c r="O59" s="169">
        <v>1</v>
      </c>
    </row>
    <row r="60" spans="1:104" x14ac:dyDescent="0.2">
      <c r="A60" s="170">
        <v>41</v>
      </c>
      <c r="B60" s="171" t="s">
        <v>177</v>
      </c>
      <c r="C60" s="172" t="s">
        <v>178</v>
      </c>
      <c r="D60" s="173" t="s">
        <v>95</v>
      </c>
      <c r="E60" s="174">
        <v>14</v>
      </c>
      <c r="F60" s="174"/>
      <c r="G60" s="175"/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ref="BA60:BA75" si="20">IF(AZ60=1,G60,0)</f>
        <v>0</v>
      </c>
      <c r="BB60" s="147">
        <f t="shared" ref="BB60:BB75" si="21">IF(AZ60=2,G60,0)</f>
        <v>0</v>
      </c>
      <c r="BC60" s="147">
        <f t="shared" ref="BC60:BC75" si="22">IF(AZ60=3,G60,0)</f>
        <v>0</v>
      </c>
      <c r="BD60" s="147">
        <f t="shared" ref="BD60:BD75" si="23">IF(AZ60=4,G60,0)</f>
        <v>0</v>
      </c>
      <c r="BE60" s="147">
        <f t="shared" ref="BE60:BE75" si="24">IF(AZ60=5,G60,0)</f>
        <v>0</v>
      </c>
      <c r="CA60" s="176">
        <v>1</v>
      </c>
      <c r="CB60" s="176">
        <v>1</v>
      </c>
      <c r="CZ60" s="147">
        <v>0</v>
      </c>
    </row>
    <row r="61" spans="1:104" x14ac:dyDescent="0.2">
      <c r="A61" s="170">
        <v>42</v>
      </c>
      <c r="B61" s="171" t="s">
        <v>179</v>
      </c>
      <c r="C61" s="172" t="s">
        <v>180</v>
      </c>
      <c r="D61" s="173" t="s">
        <v>95</v>
      </c>
      <c r="E61" s="174">
        <v>17.489999999999998</v>
      </c>
      <c r="F61" s="174"/>
      <c r="G61" s="175"/>
      <c r="O61" s="169">
        <v>2</v>
      </c>
      <c r="AA61" s="147">
        <v>1</v>
      </c>
      <c r="AB61" s="147">
        <v>7</v>
      </c>
      <c r="AC61" s="147">
        <v>7</v>
      </c>
      <c r="AZ61" s="147">
        <v>1</v>
      </c>
      <c r="BA61" s="147">
        <f t="shared" si="20"/>
        <v>0</v>
      </c>
      <c r="BB61" s="147">
        <f t="shared" si="21"/>
        <v>0</v>
      </c>
      <c r="BC61" s="147">
        <f t="shared" si="22"/>
        <v>0</v>
      </c>
      <c r="BD61" s="147">
        <f t="shared" si="23"/>
        <v>0</v>
      </c>
      <c r="BE61" s="147">
        <f t="shared" si="24"/>
        <v>0</v>
      </c>
      <c r="CA61" s="176">
        <v>1</v>
      </c>
      <c r="CB61" s="176">
        <v>7</v>
      </c>
      <c r="CZ61" s="147">
        <v>0</v>
      </c>
    </row>
    <row r="62" spans="1:104" x14ac:dyDescent="0.2">
      <c r="A62" s="170">
        <v>43</v>
      </c>
      <c r="B62" s="171" t="s">
        <v>181</v>
      </c>
      <c r="C62" s="172" t="s">
        <v>182</v>
      </c>
      <c r="D62" s="173" t="s">
        <v>95</v>
      </c>
      <c r="E62" s="174">
        <v>13.277799999999999</v>
      </c>
      <c r="F62" s="174"/>
      <c r="G62" s="175"/>
      <c r="O62" s="169">
        <v>2</v>
      </c>
      <c r="AA62" s="147">
        <v>1</v>
      </c>
      <c r="AB62" s="147">
        <v>7</v>
      </c>
      <c r="AC62" s="147">
        <v>7</v>
      </c>
      <c r="AZ62" s="147">
        <v>1</v>
      </c>
      <c r="BA62" s="147">
        <f t="shared" si="20"/>
        <v>0</v>
      </c>
      <c r="BB62" s="147">
        <f t="shared" si="21"/>
        <v>0</v>
      </c>
      <c r="BC62" s="147">
        <f t="shared" si="22"/>
        <v>0</v>
      </c>
      <c r="BD62" s="147">
        <f t="shared" si="23"/>
        <v>0</v>
      </c>
      <c r="BE62" s="147">
        <f t="shared" si="24"/>
        <v>0</v>
      </c>
      <c r="CA62" s="176">
        <v>1</v>
      </c>
      <c r="CB62" s="176">
        <v>7</v>
      </c>
      <c r="CZ62" s="147">
        <v>0</v>
      </c>
    </row>
    <row r="63" spans="1:104" x14ac:dyDescent="0.2">
      <c r="A63" s="170">
        <v>44</v>
      </c>
      <c r="B63" s="171" t="s">
        <v>183</v>
      </c>
      <c r="C63" s="172" t="s">
        <v>184</v>
      </c>
      <c r="D63" s="173" t="s">
        <v>95</v>
      </c>
      <c r="E63" s="174">
        <v>13.277799999999999</v>
      </c>
      <c r="F63" s="174"/>
      <c r="G63" s="175"/>
      <c r="O63" s="169">
        <v>2</v>
      </c>
      <c r="AA63" s="147">
        <v>1</v>
      </c>
      <c r="AB63" s="147">
        <v>7</v>
      </c>
      <c r="AC63" s="147">
        <v>7</v>
      </c>
      <c r="AZ63" s="147">
        <v>1</v>
      </c>
      <c r="BA63" s="147">
        <f t="shared" si="20"/>
        <v>0</v>
      </c>
      <c r="BB63" s="147">
        <f t="shared" si="21"/>
        <v>0</v>
      </c>
      <c r="BC63" s="147">
        <f t="shared" si="22"/>
        <v>0</v>
      </c>
      <c r="BD63" s="147">
        <f t="shared" si="23"/>
        <v>0</v>
      </c>
      <c r="BE63" s="147">
        <f t="shared" si="24"/>
        <v>0</v>
      </c>
      <c r="CA63" s="176">
        <v>1</v>
      </c>
      <c r="CB63" s="176">
        <v>7</v>
      </c>
      <c r="CZ63" s="147">
        <v>0</v>
      </c>
    </row>
    <row r="64" spans="1:104" x14ac:dyDescent="0.2">
      <c r="A64" s="170">
        <v>45</v>
      </c>
      <c r="B64" s="171" t="s">
        <v>185</v>
      </c>
      <c r="C64" s="172" t="s">
        <v>186</v>
      </c>
      <c r="D64" s="173" t="s">
        <v>126</v>
      </c>
      <c r="E64" s="174">
        <v>12</v>
      </c>
      <c r="F64" s="174"/>
      <c r="G64" s="175"/>
      <c r="O64" s="169">
        <v>2</v>
      </c>
      <c r="AA64" s="147">
        <v>1</v>
      </c>
      <c r="AB64" s="147">
        <v>7</v>
      </c>
      <c r="AC64" s="147">
        <v>7</v>
      </c>
      <c r="AZ64" s="147">
        <v>1</v>
      </c>
      <c r="BA64" s="147">
        <f t="shared" si="20"/>
        <v>0</v>
      </c>
      <c r="BB64" s="147">
        <f t="shared" si="21"/>
        <v>0</v>
      </c>
      <c r="BC64" s="147">
        <f t="shared" si="22"/>
        <v>0</v>
      </c>
      <c r="BD64" s="147">
        <f t="shared" si="23"/>
        <v>0</v>
      </c>
      <c r="BE64" s="147">
        <f t="shared" si="24"/>
        <v>0</v>
      </c>
      <c r="CA64" s="176">
        <v>1</v>
      </c>
      <c r="CB64" s="176">
        <v>7</v>
      </c>
      <c r="CZ64" s="147">
        <v>1.59999999999938E-4</v>
      </c>
    </row>
    <row r="65" spans="1:104" x14ac:dyDescent="0.2">
      <c r="A65" s="170">
        <v>46</v>
      </c>
      <c r="B65" s="171" t="s">
        <v>187</v>
      </c>
      <c r="C65" s="172" t="s">
        <v>188</v>
      </c>
      <c r="D65" s="173" t="s">
        <v>95</v>
      </c>
      <c r="E65" s="174">
        <v>13.277799999999999</v>
      </c>
      <c r="F65" s="174"/>
      <c r="G65" s="175"/>
      <c r="O65" s="169">
        <v>2</v>
      </c>
      <c r="AA65" s="147">
        <v>1</v>
      </c>
      <c r="AB65" s="147">
        <v>7</v>
      </c>
      <c r="AC65" s="147">
        <v>7</v>
      </c>
      <c r="AZ65" s="147">
        <v>1</v>
      </c>
      <c r="BA65" s="147">
        <f t="shared" si="20"/>
        <v>0</v>
      </c>
      <c r="BB65" s="147">
        <f t="shared" si="21"/>
        <v>0</v>
      </c>
      <c r="BC65" s="147">
        <f t="shared" si="22"/>
        <v>0</v>
      </c>
      <c r="BD65" s="147">
        <f t="shared" si="23"/>
        <v>0</v>
      </c>
      <c r="BE65" s="147">
        <f t="shared" si="24"/>
        <v>0</v>
      </c>
      <c r="CA65" s="176">
        <v>1</v>
      </c>
      <c r="CB65" s="176">
        <v>7</v>
      </c>
      <c r="CZ65" s="147">
        <v>0</v>
      </c>
    </row>
    <row r="66" spans="1:104" x14ac:dyDescent="0.2">
      <c r="A66" s="170">
        <v>47</v>
      </c>
      <c r="B66" s="171" t="s">
        <v>189</v>
      </c>
      <c r="C66" s="172" t="s">
        <v>190</v>
      </c>
      <c r="D66" s="173" t="s">
        <v>95</v>
      </c>
      <c r="E66" s="174">
        <v>2.4174000000000002</v>
      </c>
      <c r="F66" s="174"/>
      <c r="G66" s="175"/>
      <c r="O66" s="169">
        <v>2</v>
      </c>
      <c r="AA66" s="147">
        <v>1</v>
      </c>
      <c r="AB66" s="147">
        <v>7</v>
      </c>
      <c r="AC66" s="147">
        <v>7</v>
      </c>
      <c r="AZ66" s="147">
        <v>1</v>
      </c>
      <c r="BA66" s="147">
        <f t="shared" si="20"/>
        <v>0</v>
      </c>
      <c r="BB66" s="147">
        <f t="shared" si="21"/>
        <v>0</v>
      </c>
      <c r="BC66" s="147">
        <f t="shared" si="22"/>
        <v>0</v>
      </c>
      <c r="BD66" s="147">
        <f t="shared" si="23"/>
        <v>0</v>
      </c>
      <c r="BE66" s="147">
        <f t="shared" si="24"/>
        <v>0</v>
      </c>
      <c r="CA66" s="176">
        <v>1</v>
      </c>
      <c r="CB66" s="176">
        <v>7</v>
      </c>
      <c r="CZ66" s="147">
        <v>0</v>
      </c>
    </row>
    <row r="67" spans="1:104" x14ac:dyDescent="0.2">
      <c r="A67" s="170">
        <v>48</v>
      </c>
      <c r="B67" s="171" t="s">
        <v>191</v>
      </c>
      <c r="C67" s="172" t="s">
        <v>192</v>
      </c>
      <c r="D67" s="173" t="s">
        <v>95</v>
      </c>
      <c r="E67" s="174">
        <v>2.4174000000000002</v>
      </c>
      <c r="F67" s="174"/>
      <c r="G67" s="175"/>
      <c r="O67" s="169">
        <v>2</v>
      </c>
      <c r="AA67" s="147">
        <v>1</v>
      </c>
      <c r="AB67" s="147">
        <v>7</v>
      </c>
      <c r="AC67" s="147">
        <v>7</v>
      </c>
      <c r="AZ67" s="147">
        <v>1</v>
      </c>
      <c r="BA67" s="147">
        <f t="shared" si="20"/>
        <v>0</v>
      </c>
      <c r="BB67" s="147">
        <f t="shared" si="21"/>
        <v>0</v>
      </c>
      <c r="BC67" s="147">
        <f t="shared" si="22"/>
        <v>0</v>
      </c>
      <c r="BD67" s="147">
        <f t="shared" si="23"/>
        <v>0</v>
      </c>
      <c r="BE67" s="147">
        <f t="shared" si="24"/>
        <v>0</v>
      </c>
      <c r="CA67" s="176">
        <v>1</v>
      </c>
      <c r="CB67" s="176">
        <v>7</v>
      </c>
      <c r="CZ67" s="147">
        <v>0</v>
      </c>
    </row>
    <row r="68" spans="1:104" x14ac:dyDescent="0.2">
      <c r="A68" s="170">
        <v>49</v>
      </c>
      <c r="B68" s="171" t="s">
        <v>193</v>
      </c>
      <c r="C68" s="172" t="s">
        <v>194</v>
      </c>
      <c r="D68" s="173" t="s">
        <v>95</v>
      </c>
      <c r="E68" s="174">
        <v>8.7449999999999992</v>
      </c>
      <c r="F68" s="174"/>
      <c r="G68" s="175"/>
      <c r="O68" s="169">
        <v>2</v>
      </c>
      <c r="AA68" s="147">
        <v>1</v>
      </c>
      <c r="AB68" s="147">
        <v>7</v>
      </c>
      <c r="AC68" s="147">
        <v>7</v>
      </c>
      <c r="AZ68" s="147">
        <v>1</v>
      </c>
      <c r="BA68" s="147">
        <f t="shared" si="20"/>
        <v>0</v>
      </c>
      <c r="BB68" s="147">
        <f t="shared" si="21"/>
        <v>0</v>
      </c>
      <c r="BC68" s="147">
        <f t="shared" si="22"/>
        <v>0</v>
      </c>
      <c r="BD68" s="147">
        <f t="shared" si="23"/>
        <v>0</v>
      </c>
      <c r="BE68" s="147">
        <f t="shared" si="24"/>
        <v>0</v>
      </c>
      <c r="CA68" s="176">
        <v>1</v>
      </c>
      <c r="CB68" s="176">
        <v>7</v>
      </c>
      <c r="CZ68" s="147">
        <v>0</v>
      </c>
    </row>
    <row r="69" spans="1:104" x14ac:dyDescent="0.2">
      <c r="A69" s="170">
        <v>50</v>
      </c>
      <c r="B69" s="171" t="s">
        <v>195</v>
      </c>
      <c r="C69" s="172" t="s">
        <v>196</v>
      </c>
      <c r="D69" s="173" t="s">
        <v>95</v>
      </c>
      <c r="E69" s="174">
        <v>42</v>
      </c>
      <c r="F69" s="174"/>
      <c r="G69" s="175"/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0"/>
        <v>0</v>
      </c>
      <c r="BB69" s="147">
        <f t="shared" si="21"/>
        <v>0</v>
      </c>
      <c r="BC69" s="147">
        <f t="shared" si="22"/>
        <v>0</v>
      </c>
      <c r="BD69" s="147">
        <f t="shared" si="23"/>
        <v>0</v>
      </c>
      <c r="BE69" s="147">
        <f t="shared" si="24"/>
        <v>0</v>
      </c>
      <c r="CA69" s="176">
        <v>1</v>
      </c>
      <c r="CB69" s="176">
        <v>1</v>
      </c>
      <c r="CZ69" s="147">
        <v>4.4060000000001799E-2</v>
      </c>
    </row>
    <row r="70" spans="1:104" x14ac:dyDescent="0.2">
      <c r="A70" s="170">
        <v>51</v>
      </c>
      <c r="B70" s="171" t="s">
        <v>197</v>
      </c>
      <c r="C70" s="172" t="s">
        <v>198</v>
      </c>
      <c r="D70" s="173" t="s">
        <v>95</v>
      </c>
      <c r="E70" s="174">
        <v>42</v>
      </c>
      <c r="F70" s="174"/>
      <c r="G70" s="175"/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0"/>
        <v>0</v>
      </c>
      <c r="BB70" s="147">
        <f t="shared" si="21"/>
        <v>0</v>
      </c>
      <c r="BC70" s="147">
        <f t="shared" si="22"/>
        <v>0</v>
      </c>
      <c r="BD70" s="147">
        <f t="shared" si="23"/>
        <v>0</v>
      </c>
      <c r="BE70" s="147">
        <f t="shared" si="24"/>
        <v>0</v>
      </c>
      <c r="CA70" s="176">
        <v>1</v>
      </c>
      <c r="CB70" s="176">
        <v>1</v>
      </c>
      <c r="CZ70" s="147">
        <v>0</v>
      </c>
    </row>
    <row r="71" spans="1:104" x14ac:dyDescent="0.2">
      <c r="A71" s="170">
        <v>52</v>
      </c>
      <c r="B71" s="171" t="s">
        <v>199</v>
      </c>
      <c r="C71" s="172" t="s">
        <v>200</v>
      </c>
      <c r="D71" s="173" t="s">
        <v>95</v>
      </c>
      <c r="E71" s="174">
        <v>42</v>
      </c>
      <c r="F71" s="174"/>
      <c r="G71" s="175"/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0"/>
        <v>0</v>
      </c>
      <c r="BB71" s="147">
        <f t="shared" si="21"/>
        <v>0</v>
      </c>
      <c r="BC71" s="147">
        <f t="shared" si="22"/>
        <v>0</v>
      </c>
      <c r="BD71" s="147">
        <f t="shared" si="23"/>
        <v>0</v>
      </c>
      <c r="BE71" s="147">
        <f t="shared" si="24"/>
        <v>0</v>
      </c>
      <c r="CA71" s="176">
        <v>1</v>
      </c>
      <c r="CB71" s="176">
        <v>1</v>
      </c>
      <c r="CZ71" s="147">
        <v>0</v>
      </c>
    </row>
    <row r="72" spans="1:104" x14ac:dyDescent="0.2">
      <c r="A72" s="170">
        <v>53</v>
      </c>
      <c r="B72" s="171" t="s">
        <v>201</v>
      </c>
      <c r="C72" s="172" t="s">
        <v>202</v>
      </c>
      <c r="D72" s="173" t="s">
        <v>82</v>
      </c>
      <c r="E72" s="174">
        <v>4.3067000000000002</v>
      </c>
      <c r="F72" s="174"/>
      <c r="G72" s="175"/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0"/>
        <v>0</v>
      </c>
      <c r="BB72" s="147">
        <f t="shared" si="21"/>
        <v>0</v>
      </c>
      <c r="BC72" s="147">
        <f t="shared" si="22"/>
        <v>0</v>
      </c>
      <c r="BD72" s="147">
        <f t="shared" si="23"/>
        <v>0</v>
      </c>
      <c r="BE72" s="147">
        <f t="shared" si="24"/>
        <v>0</v>
      </c>
      <c r="CA72" s="176">
        <v>1</v>
      </c>
      <c r="CB72" s="176">
        <v>1</v>
      </c>
      <c r="CZ72" s="147">
        <v>1.8200000000003799E-3</v>
      </c>
    </row>
    <row r="73" spans="1:104" x14ac:dyDescent="0.2">
      <c r="A73" s="170">
        <v>54</v>
      </c>
      <c r="B73" s="171" t="s">
        <v>203</v>
      </c>
      <c r="C73" s="172" t="s">
        <v>204</v>
      </c>
      <c r="D73" s="173" t="s">
        <v>126</v>
      </c>
      <c r="E73" s="174">
        <v>16.8</v>
      </c>
      <c r="F73" s="174"/>
      <c r="G73" s="175"/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0"/>
        <v>0</v>
      </c>
      <c r="BB73" s="147">
        <f t="shared" si="21"/>
        <v>0</v>
      </c>
      <c r="BC73" s="147">
        <f t="shared" si="22"/>
        <v>0</v>
      </c>
      <c r="BD73" s="147">
        <f t="shared" si="23"/>
        <v>0</v>
      </c>
      <c r="BE73" s="147">
        <f t="shared" si="24"/>
        <v>0</v>
      </c>
      <c r="CA73" s="176">
        <v>1</v>
      </c>
      <c r="CB73" s="176">
        <v>1</v>
      </c>
      <c r="CZ73" s="147">
        <v>4.9000000000010103E-4</v>
      </c>
    </row>
    <row r="74" spans="1:104" ht="22.5" x14ac:dyDescent="0.2">
      <c r="A74" s="170">
        <v>55</v>
      </c>
      <c r="B74" s="171" t="s">
        <v>205</v>
      </c>
      <c r="C74" s="172" t="s">
        <v>206</v>
      </c>
      <c r="D74" s="173" t="s">
        <v>95</v>
      </c>
      <c r="E74" s="174">
        <v>11.8858</v>
      </c>
      <c r="F74" s="174"/>
      <c r="G74" s="175"/>
      <c r="O74" s="169">
        <v>2</v>
      </c>
      <c r="AA74" s="147">
        <v>12</v>
      </c>
      <c r="AB74" s="147">
        <v>0</v>
      </c>
      <c r="AC74" s="147">
        <v>1</v>
      </c>
      <c r="AZ74" s="147">
        <v>1</v>
      </c>
      <c r="BA74" s="147">
        <f t="shared" si="20"/>
        <v>0</v>
      </c>
      <c r="BB74" s="147">
        <f t="shared" si="21"/>
        <v>0</v>
      </c>
      <c r="BC74" s="147">
        <f t="shared" si="22"/>
        <v>0</v>
      </c>
      <c r="BD74" s="147">
        <f t="shared" si="23"/>
        <v>0</v>
      </c>
      <c r="BE74" s="147">
        <f t="shared" si="24"/>
        <v>0</v>
      </c>
      <c r="CA74" s="176">
        <v>12</v>
      </c>
      <c r="CB74" s="176">
        <v>0</v>
      </c>
      <c r="CZ74" s="147">
        <v>0</v>
      </c>
    </row>
    <row r="75" spans="1:104" ht="22.5" x14ac:dyDescent="0.2">
      <c r="A75" s="170">
        <v>56</v>
      </c>
      <c r="B75" s="171" t="s">
        <v>207</v>
      </c>
      <c r="C75" s="172" t="s">
        <v>355</v>
      </c>
      <c r="D75" s="173" t="s">
        <v>73</v>
      </c>
      <c r="E75" s="174">
        <v>2</v>
      </c>
      <c r="F75" s="174"/>
      <c r="G75" s="175"/>
      <c r="O75" s="169">
        <v>2</v>
      </c>
      <c r="AA75" s="147">
        <v>12</v>
      </c>
      <c r="AB75" s="147">
        <v>0</v>
      </c>
      <c r="AC75" s="147">
        <v>2</v>
      </c>
      <c r="AZ75" s="147">
        <v>1</v>
      </c>
      <c r="BA75" s="147">
        <f t="shared" si="20"/>
        <v>0</v>
      </c>
      <c r="BB75" s="147">
        <f t="shared" si="21"/>
        <v>0</v>
      </c>
      <c r="BC75" s="147">
        <f t="shared" si="22"/>
        <v>0</v>
      </c>
      <c r="BD75" s="147">
        <f t="shared" si="23"/>
        <v>0</v>
      </c>
      <c r="BE75" s="147">
        <f t="shared" si="24"/>
        <v>0</v>
      </c>
      <c r="CA75" s="176">
        <v>12</v>
      </c>
      <c r="CB75" s="176">
        <v>0</v>
      </c>
      <c r="CZ75" s="147">
        <v>0</v>
      </c>
    </row>
    <row r="76" spans="1:104" ht="22.5" x14ac:dyDescent="0.2">
      <c r="A76" s="170">
        <v>57</v>
      </c>
      <c r="B76" s="171" t="s">
        <v>208</v>
      </c>
      <c r="C76" s="172" t="s">
        <v>359</v>
      </c>
      <c r="D76" s="173" t="s">
        <v>73</v>
      </c>
      <c r="E76" s="174">
        <v>2</v>
      </c>
      <c r="F76" s="174"/>
      <c r="G76" s="175"/>
      <c r="O76" s="169"/>
      <c r="CA76" s="176"/>
      <c r="CB76" s="176"/>
    </row>
    <row r="77" spans="1:104" x14ac:dyDescent="0.2">
      <c r="A77" s="170">
        <v>58</v>
      </c>
      <c r="B77" s="171" t="s">
        <v>210</v>
      </c>
      <c r="C77" s="172" t="s">
        <v>209</v>
      </c>
      <c r="D77" s="173" t="s">
        <v>95</v>
      </c>
      <c r="E77" s="174">
        <v>2.5488</v>
      </c>
      <c r="F77" s="174"/>
      <c r="G77" s="175"/>
      <c r="O77" s="169">
        <v>2</v>
      </c>
      <c r="AA77" s="147">
        <v>12</v>
      </c>
      <c r="AB77" s="147">
        <v>0</v>
      </c>
      <c r="AC77" s="147">
        <v>3</v>
      </c>
      <c r="AZ77" s="147">
        <v>1</v>
      </c>
      <c r="BA77" s="147">
        <f t="shared" ref="BA77:BA82" si="25">IF(AZ77=1,G77,0)</f>
        <v>0</v>
      </c>
      <c r="BB77" s="147">
        <f t="shared" ref="BB77:BB82" si="26">IF(AZ77=2,G77,0)</f>
        <v>0</v>
      </c>
      <c r="BC77" s="147">
        <f t="shared" ref="BC77:BC82" si="27">IF(AZ77=3,G77,0)</f>
        <v>0</v>
      </c>
      <c r="BD77" s="147">
        <f t="shared" ref="BD77:BD82" si="28">IF(AZ77=4,G77,0)</f>
        <v>0</v>
      </c>
      <c r="BE77" s="147">
        <f t="shared" ref="BE77:BE82" si="29">IF(AZ77=5,G77,0)</f>
        <v>0</v>
      </c>
      <c r="CA77" s="176">
        <v>12</v>
      </c>
      <c r="CB77" s="176">
        <v>0</v>
      </c>
      <c r="CZ77" s="147">
        <v>0</v>
      </c>
    </row>
    <row r="78" spans="1:104" x14ac:dyDescent="0.2">
      <c r="A78" s="170">
        <v>59</v>
      </c>
      <c r="B78" s="171" t="s">
        <v>212</v>
      </c>
      <c r="C78" s="172" t="s">
        <v>211</v>
      </c>
      <c r="D78" s="173" t="s">
        <v>95</v>
      </c>
      <c r="E78" s="174">
        <v>8.7449999999999992</v>
      </c>
      <c r="F78" s="174"/>
      <c r="G78" s="175"/>
      <c r="O78" s="169">
        <v>2</v>
      </c>
      <c r="AA78" s="147">
        <v>12</v>
      </c>
      <c r="AB78" s="147">
        <v>0</v>
      </c>
      <c r="AC78" s="147">
        <v>53</v>
      </c>
      <c r="AZ78" s="147">
        <v>1</v>
      </c>
      <c r="BA78" s="147">
        <f t="shared" si="25"/>
        <v>0</v>
      </c>
      <c r="BB78" s="147">
        <f t="shared" si="26"/>
        <v>0</v>
      </c>
      <c r="BC78" s="147">
        <f t="shared" si="27"/>
        <v>0</v>
      </c>
      <c r="BD78" s="147">
        <f t="shared" si="28"/>
        <v>0</v>
      </c>
      <c r="BE78" s="147">
        <f t="shared" si="29"/>
        <v>0</v>
      </c>
      <c r="CA78" s="176">
        <v>12</v>
      </c>
      <c r="CB78" s="176">
        <v>0</v>
      </c>
      <c r="CZ78" s="147">
        <v>0</v>
      </c>
    </row>
    <row r="79" spans="1:104" x14ac:dyDescent="0.2">
      <c r="A79" s="170">
        <v>60</v>
      </c>
      <c r="B79" s="171" t="s">
        <v>214</v>
      </c>
      <c r="C79" s="172" t="s">
        <v>213</v>
      </c>
      <c r="D79" s="173" t="s">
        <v>95</v>
      </c>
      <c r="E79" s="174">
        <v>99.56</v>
      </c>
      <c r="F79" s="174"/>
      <c r="G79" s="175"/>
      <c r="O79" s="169">
        <v>2</v>
      </c>
      <c r="AA79" s="147">
        <v>12</v>
      </c>
      <c r="AB79" s="147">
        <v>0</v>
      </c>
      <c r="AC79" s="147">
        <v>5</v>
      </c>
      <c r="AZ79" s="147">
        <v>1</v>
      </c>
      <c r="BA79" s="147">
        <f t="shared" si="25"/>
        <v>0</v>
      </c>
      <c r="BB79" s="147">
        <f t="shared" si="26"/>
        <v>0</v>
      </c>
      <c r="BC79" s="147">
        <f t="shared" si="27"/>
        <v>0</v>
      </c>
      <c r="BD79" s="147">
        <f t="shared" si="28"/>
        <v>0</v>
      </c>
      <c r="BE79" s="147">
        <f t="shared" si="29"/>
        <v>0</v>
      </c>
      <c r="CA79" s="176">
        <v>12</v>
      </c>
      <c r="CB79" s="176">
        <v>0</v>
      </c>
      <c r="CZ79" s="147">
        <v>0</v>
      </c>
    </row>
    <row r="80" spans="1:104" x14ac:dyDescent="0.2">
      <c r="A80" s="170">
        <v>61</v>
      </c>
      <c r="B80" s="171" t="s">
        <v>215</v>
      </c>
      <c r="C80" s="172" t="s">
        <v>358</v>
      </c>
      <c r="D80" s="173" t="s">
        <v>73</v>
      </c>
      <c r="E80" s="174">
        <v>1</v>
      </c>
      <c r="F80" s="174"/>
      <c r="G80" s="175"/>
      <c r="O80" s="169">
        <v>2</v>
      </c>
      <c r="AA80" s="147">
        <v>12</v>
      </c>
      <c r="AB80" s="147">
        <v>0</v>
      </c>
      <c r="AC80" s="147">
        <v>54</v>
      </c>
      <c r="AZ80" s="147">
        <v>1</v>
      </c>
      <c r="BA80" s="147">
        <f t="shared" si="25"/>
        <v>0</v>
      </c>
      <c r="BB80" s="147">
        <f t="shared" si="26"/>
        <v>0</v>
      </c>
      <c r="BC80" s="147">
        <f t="shared" si="27"/>
        <v>0</v>
      </c>
      <c r="BD80" s="147">
        <f t="shared" si="28"/>
        <v>0</v>
      </c>
      <c r="BE80" s="147">
        <f t="shared" si="29"/>
        <v>0</v>
      </c>
      <c r="CA80" s="176">
        <v>12</v>
      </c>
      <c r="CB80" s="176">
        <v>0</v>
      </c>
      <c r="CZ80" s="147">
        <v>0</v>
      </c>
    </row>
    <row r="81" spans="1:104" ht="45" x14ac:dyDescent="0.2">
      <c r="A81" s="170">
        <v>62</v>
      </c>
      <c r="B81" s="171" t="s">
        <v>217</v>
      </c>
      <c r="C81" s="172" t="s">
        <v>357</v>
      </c>
      <c r="D81" s="173" t="s">
        <v>216</v>
      </c>
      <c r="E81" s="174">
        <v>3</v>
      </c>
      <c r="F81" s="174"/>
      <c r="G81" s="175"/>
      <c r="O81" s="169">
        <v>2</v>
      </c>
      <c r="AA81" s="147">
        <v>12</v>
      </c>
      <c r="AB81" s="147">
        <v>0</v>
      </c>
      <c r="AC81" s="147">
        <v>80</v>
      </c>
      <c r="AZ81" s="147">
        <v>1</v>
      </c>
      <c r="BA81" s="147">
        <f t="shared" si="25"/>
        <v>0</v>
      </c>
      <c r="BB81" s="147">
        <f t="shared" si="26"/>
        <v>0</v>
      </c>
      <c r="BC81" s="147">
        <f t="shared" si="27"/>
        <v>0</v>
      </c>
      <c r="BD81" s="147">
        <f t="shared" si="28"/>
        <v>0</v>
      </c>
      <c r="BE81" s="147">
        <f t="shared" si="29"/>
        <v>0</v>
      </c>
      <c r="CA81" s="176">
        <v>12</v>
      </c>
      <c r="CB81" s="176">
        <v>0</v>
      </c>
      <c r="CZ81" s="147">
        <v>0</v>
      </c>
    </row>
    <row r="82" spans="1:104" x14ac:dyDescent="0.2">
      <c r="A82" s="170">
        <v>63</v>
      </c>
      <c r="B82" s="171" t="s">
        <v>220</v>
      </c>
      <c r="C82" s="172" t="s">
        <v>218</v>
      </c>
      <c r="D82" s="173" t="s">
        <v>219</v>
      </c>
      <c r="E82" s="174">
        <v>3</v>
      </c>
      <c r="F82" s="174"/>
      <c r="G82" s="175"/>
      <c r="O82" s="169">
        <v>2</v>
      </c>
      <c r="AA82" s="147">
        <v>12</v>
      </c>
      <c r="AB82" s="147">
        <v>0</v>
      </c>
      <c r="AC82" s="147">
        <v>101</v>
      </c>
      <c r="AZ82" s="147">
        <v>1</v>
      </c>
      <c r="BA82" s="147">
        <f t="shared" si="25"/>
        <v>0</v>
      </c>
      <c r="BB82" s="147">
        <f t="shared" si="26"/>
        <v>0</v>
      </c>
      <c r="BC82" s="147">
        <f t="shared" si="27"/>
        <v>0</v>
      </c>
      <c r="BD82" s="147">
        <f t="shared" si="28"/>
        <v>0</v>
      </c>
      <c r="BE82" s="147">
        <f t="shared" si="29"/>
        <v>0</v>
      </c>
      <c r="CA82" s="176">
        <v>12</v>
      </c>
      <c r="CB82" s="176">
        <v>0</v>
      </c>
      <c r="CZ82" s="147">
        <v>0</v>
      </c>
    </row>
    <row r="83" spans="1:104" x14ac:dyDescent="0.2">
      <c r="A83" s="170">
        <v>64</v>
      </c>
      <c r="B83" s="171" t="s">
        <v>360</v>
      </c>
      <c r="C83" s="172" t="s">
        <v>362</v>
      </c>
      <c r="D83" s="173" t="s">
        <v>363</v>
      </c>
      <c r="E83" s="174">
        <v>1</v>
      </c>
      <c r="F83" s="174"/>
      <c r="G83" s="175"/>
      <c r="O83" s="169"/>
      <c r="CA83" s="176"/>
      <c r="CB83" s="176"/>
    </row>
    <row r="84" spans="1:104" ht="33.75" x14ac:dyDescent="0.2">
      <c r="A84" s="170">
        <v>65</v>
      </c>
      <c r="B84" s="171" t="s">
        <v>361</v>
      </c>
      <c r="C84" s="172" t="s">
        <v>356</v>
      </c>
      <c r="D84" s="173" t="s">
        <v>73</v>
      </c>
      <c r="E84" s="174">
        <v>3</v>
      </c>
      <c r="F84" s="174"/>
      <c r="G84" s="175"/>
      <c r="O84" s="169">
        <v>2</v>
      </c>
      <c r="AA84" s="147">
        <v>12</v>
      </c>
      <c r="AB84" s="147">
        <v>0</v>
      </c>
      <c r="AC84" s="147">
        <v>108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A84" s="176">
        <v>12</v>
      </c>
      <c r="CB84" s="176">
        <v>0</v>
      </c>
      <c r="CZ84" s="147">
        <v>0</v>
      </c>
    </row>
    <row r="85" spans="1:104" ht="22.5" x14ac:dyDescent="0.2">
      <c r="A85" s="170">
        <v>66</v>
      </c>
      <c r="B85" s="171" t="s">
        <v>364</v>
      </c>
      <c r="C85" s="172" t="s">
        <v>365</v>
      </c>
      <c r="D85" s="173" t="s">
        <v>363</v>
      </c>
      <c r="E85" s="174">
        <v>1</v>
      </c>
      <c r="F85" s="174"/>
      <c r="G85" s="175"/>
      <c r="O85" s="169"/>
      <c r="CA85" s="176"/>
      <c r="CB85" s="176"/>
    </row>
    <row r="86" spans="1:104" x14ac:dyDescent="0.2">
      <c r="A86" s="177"/>
      <c r="B86" s="178" t="s">
        <v>74</v>
      </c>
      <c r="C86" s="179" t="str">
        <f>CONCATENATE(B59," ",C59)</f>
        <v>9 Ostatní konstrukce, bourání</v>
      </c>
      <c r="D86" s="180"/>
      <c r="E86" s="181"/>
      <c r="F86" s="182"/>
      <c r="G86" s="183"/>
      <c r="O86" s="169">
        <v>4</v>
      </c>
      <c r="BA86" s="184">
        <f>SUM(BA59:BA84)</f>
        <v>0</v>
      </c>
      <c r="BB86" s="184">
        <f>SUM(BB59:BB84)</f>
        <v>0</v>
      </c>
      <c r="BC86" s="184">
        <f>SUM(BC59:BC84)</f>
        <v>0</v>
      </c>
      <c r="BD86" s="184">
        <f>SUM(BD59:BD84)</f>
        <v>0</v>
      </c>
      <c r="BE86" s="184">
        <f>SUM(BE59:BE84)</f>
        <v>0</v>
      </c>
    </row>
    <row r="87" spans="1:104" x14ac:dyDescent="0.2">
      <c r="A87" s="162" t="s">
        <v>70</v>
      </c>
      <c r="B87" s="163" t="s">
        <v>221</v>
      </c>
      <c r="C87" s="164" t="s">
        <v>222</v>
      </c>
      <c r="D87" s="165"/>
      <c r="E87" s="166"/>
      <c r="F87" s="166"/>
      <c r="G87" s="167"/>
      <c r="H87" s="168"/>
      <c r="I87" s="168"/>
      <c r="O87" s="169">
        <v>1</v>
      </c>
    </row>
    <row r="88" spans="1:104" x14ac:dyDescent="0.2">
      <c r="A88" s="170">
        <v>67</v>
      </c>
      <c r="B88" s="171" t="s">
        <v>223</v>
      </c>
      <c r="C88" s="172" t="s">
        <v>224</v>
      </c>
      <c r="D88" s="173" t="s">
        <v>100</v>
      </c>
      <c r="E88" s="174">
        <v>128.28655848602</v>
      </c>
      <c r="F88" s="174"/>
      <c r="G88" s="175"/>
      <c r="O88" s="169">
        <v>2</v>
      </c>
      <c r="AA88" s="147">
        <v>7</v>
      </c>
      <c r="AB88" s="147">
        <v>1</v>
      </c>
      <c r="AC88" s="147">
        <v>2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6">
        <v>7</v>
      </c>
      <c r="CB88" s="176">
        <v>1</v>
      </c>
      <c r="CZ88" s="147">
        <v>0</v>
      </c>
    </row>
    <row r="89" spans="1:104" x14ac:dyDescent="0.2">
      <c r="A89" s="177"/>
      <c r="B89" s="178" t="s">
        <v>74</v>
      </c>
      <c r="C89" s="179" t="str">
        <f>CONCATENATE(B87," ",C87)</f>
        <v>99 Staveništní přesun hmot</v>
      </c>
      <c r="D89" s="180"/>
      <c r="E89" s="181"/>
      <c r="F89" s="182"/>
      <c r="G89" s="183"/>
      <c r="O89" s="169">
        <v>4</v>
      </c>
      <c r="BA89" s="184">
        <f>SUM(BA87:BA88)</f>
        <v>0</v>
      </c>
      <c r="BB89" s="184">
        <f>SUM(BB87:BB88)</f>
        <v>0</v>
      </c>
      <c r="BC89" s="184">
        <f>SUM(BC87:BC88)</f>
        <v>0</v>
      </c>
      <c r="BD89" s="184">
        <f>SUM(BD87:BD88)</f>
        <v>0</v>
      </c>
      <c r="BE89" s="184">
        <f>SUM(BE87:BE88)</f>
        <v>0</v>
      </c>
    </row>
    <row r="90" spans="1:104" x14ac:dyDescent="0.2">
      <c r="A90" s="162" t="s">
        <v>70</v>
      </c>
      <c r="B90" s="163" t="s">
        <v>225</v>
      </c>
      <c r="C90" s="164" t="s">
        <v>226</v>
      </c>
      <c r="D90" s="165"/>
      <c r="E90" s="166"/>
      <c r="F90" s="166"/>
      <c r="G90" s="167"/>
      <c r="H90" s="168"/>
      <c r="I90" s="168"/>
      <c r="O90" s="169">
        <v>1</v>
      </c>
    </row>
    <row r="91" spans="1:104" x14ac:dyDescent="0.2">
      <c r="A91" s="170">
        <v>68</v>
      </c>
      <c r="B91" s="171" t="s">
        <v>227</v>
      </c>
      <c r="C91" s="172" t="s">
        <v>228</v>
      </c>
      <c r="D91" s="173" t="s">
        <v>95</v>
      </c>
      <c r="E91" s="174">
        <v>8.3249999999999993</v>
      </c>
      <c r="F91" s="174"/>
      <c r="G91" s="175"/>
      <c r="O91" s="169">
        <v>2</v>
      </c>
      <c r="AA91" s="147">
        <v>1</v>
      </c>
      <c r="AB91" s="147">
        <v>7</v>
      </c>
      <c r="AC91" s="147">
        <v>7</v>
      </c>
      <c r="AZ91" s="147">
        <v>2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6">
        <v>1</v>
      </c>
      <c r="CB91" s="176">
        <v>7</v>
      </c>
      <c r="CZ91" s="147">
        <v>7.9999999999968998E-5</v>
      </c>
    </row>
    <row r="92" spans="1:104" x14ac:dyDescent="0.2">
      <c r="A92" s="170">
        <v>69</v>
      </c>
      <c r="B92" s="171" t="s">
        <v>229</v>
      </c>
      <c r="C92" s="172" t="s">
        <v>230</v>
      </c>
      <c r="D92" s="173" t="s">
        <v>95</v>
      </c>
      <c r="E92" s="174">
        <v>6.6</v>
      </c>
      <c r="F92" s="174"/>
      <c r="G92" s="175"/>
      <c r="O92" s="169">
        <v>2</v>
      </c>
      <c r="AA92" s="147">
        <v>2</v>
      </c>
      <c r="AB92" s="147">
        <v>7</v>
      </c>
      <c r="AC92" s="147">
        <v>7</v>
      </c>
      <c r="AZ92" s="147">
        <v>2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6">
        <v>2</v>
      </c>
      <c r="CB92" s="176">
        <v>7</v>
      </c>
      <c r="CZ92" s="147">
        <v>7.17000000000212E-3</v>
      </c>
    </row>
    <row r="93" spans="1:104" x14ac:dyDescent="0.2">
      <c r="A93" s="170">
        <v>70</v>
      </c>
      <c r="B93" s="171" t="s">
        <v>231</v>
      </c>
      <c r="C93" s="172" t="s">
        <v>232</v>
      </c>
      <c r="D93" s="173" t="s">
        <v>95</v>
      </c>
      <c r="E93" s="174">
        <v>15.183999999999999</v>
      </c>
      <c r="F93" s="174"/>
      <c r="G93" s="175"/>
      <c r="O93" s="169">
        <v>2</v>
      </c>
      <c r="AA93" s="147">
        <v>2</v>
      </c>
      <c r="AB93" s="147">
        <v>7</v>
      </c>
      <c r="AC93" s="147">
        <v>7</v>
      </c>
      <c r="AZ93" s="147">
        <v>2</v>
      </c>
      <c r="BA93" s="147">
        <f>IF(AZ93=1,G93,0)</f>
        <v>0</v>
      </c>
      <c r="BB93" s="147">
        <f>IF(AZ93=2,G93,0)</f>
        <v>0</v>
      </c>
      <c r="BC93" s="147">
        <f>IF(AZ93=3,G93,0)</f>
        <v>0</v>
      </c>
      <c r="BD93" s="147">
        <f>IF(AZ93=4,G93,0)</f>
        <v>0</v>
      </c>
      <c r="BE93" s="147">
        <f>IF(AZ93=5,G93,0)</f>
        <v>0</v>
      </c>
      <c r="CA93" s="176">
        <v>2</v>
      </c>
      <c r="CB93" s="176">
        <v>7</v>
      </c>
      <c r="CZ93" s="147">
        <v>7.7899999999999602E-3</v>
      </c>
    </row>
    <row r="94" spans="1:104" x14ac:dyDescent="0.2">
      <c r="A94" s="170">
        <v>71</v>
      </c>
      <c r="B94" s="171" t="s">
        <v>233</v>
      </c>
      <c r="C94" s="172" t="s">
        <v>234</v>
      </c>
      <c r="D94" s="173" t="s">
        <v>95</v>
      </c>
      <c r="E94" s="174">
        <v>9.1575000000000006</v>
      </c>
      <c r="F94" s="174"/>
      <c r="G94" s="175"/>
      <c r="O94" s="169">
        <v>2</v>
      </c>
      <c r="AA94" s="147">
        <v>3</v>
      </c>
      <c r="AB94" s="147">
        <v>7</v>
      </c>
      <c r="AC94" s="147">
        <v>28323110</v>
      </c>
      <c r="AZ94" s="147">
        <v>2</v>
      </c>
      <c r="BA94" s="147">
        <f>IF(AZ94=1,G94,0)</f>
        <v>0</v>
      </c>
      <c r="BB94" s="147">
        <f>IF(AZ94=2,G94,0)</f>
        <v>0</v>
      </c>
      <c r="BC94" s="147">
        <f>IF(AZ94=3,G94,0)</f>
        <v>0</v>
      </c>
      <c r="BD94" s="147">
        <f>IF(AZ94=4,G94,0)</f>
        <v>0</v>
      </c>
      <c r="BE94" s="147">
        <f>IF(AZ94=5,G94,0)</f>
        <v>0</v>
      </c>
      <c r="CA94" s="176">
        <v>3</v>
      </c>
      <c r="CB94" s="176">
        <v>7</v>
      </c>
      <c r="CZ94" s="147">
        <v>1.99999999999978E-4</v>
      </c>
    </row>
    <row r="95" spans="1:104" x14ac:dyDescent="0.2">
      <c r="A95" s="170">
        <v>72</v>
      </c>
      <c r="B95" s="171" t="s">
        <v>235</v>
      </c>
      <c r="C95" s="172" t="s">
        <v>236</v>
      </c>
      <c r="D95" s="173" t="s">
        <v>100</v>
      </c>
      <c r="E95" s="174">
        <v>2.49749999999954E-3</v>
      </c>
      <c r="F95" s="174"/>
      <c r="G95" s="175"/>
      <c r="O95" s="169">
        <v>2</v>
      </c>
      <c r="AA95" s="147">
        <v>7</v>
      </c>
      <c r="AB95" s="147">
        <v>1001</v>
      </c>
      <c r="AC95" s="147">
        <v>5</v>
      </c>
      <c r="AZ95" s="147">
        <v>2</v>
      </c>
      <c r="BA95" s="147">
        <f>IF(AZ95=1,G95,0)</f>
        <v>0</v>
      </c>
      <c r="BB95" s="147">
        <f>IF(AZ95=2,G95,0)</f>
        <v>0</v>
      </c>
      <c r="BC95" s="147">
        <f>IF(AZ95=3,G95,0)</f>
        <v>0</v>
      </c>
      <c r="BD95" s="147">
        <f>IF(AZ95=4,G95,0)</f>
        <v>0</v>
      </c>
      <c r="BE95" s="147">
        <f>IF(AZ95=5,G95,0)</f>
        <v>0</v>
      </c>
      <c r="CA95" s="176">
        <v>7</v>
      </c>
      <c r="CB95" s="176">
        <v>1001</v>
      </c>
      <c r="CZ95" s="147">
        <v>0</v>
      </c>
    </row>
    <row r="96" spans="1:104" x14ac:dyDescent="0.2">
      <c r="A96" s="177"/>
      <c r="B96" s="178" t="s">
        <v>74</v>
      </c>
      <c r="C96" s="179" t="str">
        <f>CONCATENATE(B90," ",C90)</f>
        <v>711 Izolace proti vodě</v>
      </c>
      <c r="D96" s="180"/>
      <c r="E96" s="181"/>
      <c r="F96" s="182"/>
      <c r="G96" s="183"/>
      <c r="O96" s="169">
        <v>4</v>
      </c>
      <c r="BA96" s="184">
        <f>SUM(BA90:BA95)</f>
        <v>0</v>
      </c>
      <c r="BB96" s="184">
        <f>SUM(BB90:BB95)</f>
        <v>0</v>
      </c>
      <c r="BC96" s="184">
        <f>SUM(BC90:BC95)</f>
        <v>0</v>
      </c>
      <c r="BD96" s="184">
        <f>SUM(BD90:BD95)</f>
        <v>0</v>
      </c>
      <c r="BE96" s="184">
        <f>SUM(BE90:BE95)</f>
        <v>0</v>
      </c>
    </row>
    <row r="97" spans="1:104" x14ac:dyDescent="0.2">
      <c r="A97" s="162" t="s">
        <v>70</v>
      </c>
      <c r="B97" s="163" t="s">
        <v>237</v>
      </c>
      <c r="C97" s="164" t="s">
        <v>238</v>
      </c>
      <c r="D97" s="165"/>
      <c r="E97" s="166"/>
      <c r="F97" s="166"/>
      <c r="G97" s="167"/>
      <c r="H97" s="168"/>
      <c r="I97" s="168"/>
      <c r="O97" s="169">
        <v>1</v>
      </c>
    </row>
    <row r="98" spans="1:104" ht="22.5" x14ac:dyDescent="0.2">
      <c r="A98" s="170">
        <v>73</v>
      </c>
      <c r="B98" s="171" t="s">
        <v>239</v>
      </c>
      <c r="C98" s="172" t="s">
        <v>240</v>
      </c>
      <c r="D98" s="173" t="s">
        <v>95</v>
      </c>
      <c r="E98" s="174">
        <v>16.615500000000001</v>
      </c>
      <c r="F98" s="174"/>
      <c r="G98" s="175"/>
      <c r="O98" s="169">
        <v>2</v>
      </c>
      <c r="AA98" s="147">
        <v>1</v>
      </c>
      <c r="AB98" s="147">
        <v>7</v>
      </c>
      <c r="AC98" s="147">
        <v>7</v>
      </c>
      <c r="AZ98" s="147">
        <v>2</v>
      </c>
      <c r="BA98" s="147">
        <f>IF(AZ98=1,G98,0)</f>
        <v>0</v>
      </c>
      <c r="BB98" s="147">
        <f>IF(AZ98=2,G98,0)</f>
        <v>0</v>
      </c>
      <c r="BC98" s="147">
        <f>IF(AZ98=3,G98,0)</f>
        <v>0</v>
      </c>
      <c r="BD98" s="147">
        <f>IF(AZ98=4,G98,0)</f>
        <v>0</v>
      </c>
      <c r="BE98" s="147">
        <f>IF(AZ98=5,G98,0)</f>
        <v>0</v>
      </c>
      <c r="CA98" s="176">
        <v>1</v>
      </c>
      <c r="CB98" s="176">
        <v>7</v>
      </c>
      <c r="CZ98" s="147">
        <v>2.6100000000006699E-3</v>
      </c>
    </row>
    <row r="99" spans="1:104" ht="22.5" x14ac:dyDescent="0.2">
      <c r="A99" s="170">
        <v>74</v>
      </c>
      <c r="B99" s="171" t="s">
        <v>241</v>
      </c>
      <c r="C99" s="172" t="s">
        <v>242</v>
      </c>
      <c r="D99" s="173" t="s">
        <v>95</v>
      </c>
      <c r="E99" s="174">
        <v>16.615500000000001</v>
      </c>
      <c r="F99" s="174"/>
      <c r="G99" s="175"/>
      <c r="O99" s="169">
        <v>2</v>
      </c>
      <c r="AA99" s="147">
        <v>1</v>
      </c>
      <c r="AB99" s="147">
        <v>7</v>
      </c>
      <c r="AC99" s="147">
        <v>7</v>
      </c>
      <c r="AZ99" s="147">
        <v>2</v>
      </c>
      <c r="BA99" s="147">
        <f>IF(AZ99=1,G99,0)</f>
        <v>0</v>
      </c>
      <c r="BB99" s="147">
        <f>IF(AZ99=2,G99,0)</f>
        <v>0</v>
      </c>
      <c r="BC99" s="147">
        <f>IF(AZ99=3,G99,0)</f>
        <v>0</v>
      </c>
      <c r="BD99" s="147">
        <f>IF(AZ99=4,G99,0)</f>
        <v>0</v>
      </c>
      <c r="BE99" s="147">
        <f>IF(AZ99=5,G99,0)</f>
        <v>0</v>
      </c>
      <c r="CA99" s="176">
        <v>1</v>
      </c>
      <c r="CB99" s="176">
        <v>7</v>
      </c>
      <c r="CZ99" s="147">
        <v>2.29999999999952E-4</v>
      </c>
    </row>
    <row r="100" spans="1:104" x14ac:dyDescent="0.2">
      <c r="A100" s="170">
        <v>75</v>
      </c>
      <c r="B100" s="171" t="s">
        <v>243</v>
      </c>
      <c r="C100" s="172" t="s">
        <v>244</v>
      </c>
      <c r="D100" s="173" t="s">
        <v>100</v>
      </c>
      <c r="E100" s="174">
        <v>4.7188020000010301E-2</v>
      </c>
      <c r="F100" s="174"/>
      <c r="G100" s="175"/>
      <c r="O100" s="169">
        <v>2</v>
      </c>
      <c r="AA100" s="147">
        <v>7</v>
      </c>
      <c r="AB100" s="147">
        <v>1001</v>
      </c>
      <c r="AC100" s="147">
        <v>5</v>
      </c>
      <c r="AZ100" s="147">
        <v>2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7</v>
      </c>
      <c r="CB100" s="176">
        <v>1001</v>
      </c>
      <c r="CZ100" s="147">
        <v>0</v>
      </c>
    </row>
    <row r="101" spans="1:104" x14ac:dyDescent="0.2">
      <c r="A101" s="177"/>
      <c r="B101" s="178" t="s">
        <v>74</v>
      </c>
      <c r="C101" s="179" t="str">
        <f>CONCATENATE(B97," ",C97)</f>
        <v>712 Živičné krytiny</v>
      </c>
      <c r="D101" s="180"/>
      <c r="E101" s="181"/>
      <c r="F101" s="182"/>
      <c r="G101" s="183"/>
      <c r="O101" s="169">
        <v>4</v>
      </c>
      <c r="BA101" s="184">
        <f>SUM(BA97:BA100)</f>
        <v>0</v>
      </c>
      <c r="BB101" s="184">
        <f>SUM(BB97:BB100)</f>
        <v>0</v>
      </c>
      <c r="BC101" s="184">
        <f>SUM(BC97:BC100)</f>
        <v>0</v>
      </c>
      <c r="BD101" s="184">
        <f>SUM(BD97:BD100)</f>
        <v>0</v>
      </c>
      <c r="BE101" s="184">
        <f>SUM(BE97:BE100)</f>
        <v>0</v>
      </c>
    </row>
    <row r="102" spans="1:104" x14ac:dyDescent="0.2">
      <c r="A102" s="162" t="s">
        <v>70</v>
      </c>
      <c r="B102" s="163" t="s">
        <v>245</v>
      </c>
      <c r="C102" s="164" t="s">
        <v>246</v>
      </c>
      <c r="D102" s="165"/>
      <c r="E102" s="166"/>
      <c r="F102" s="166"/>
      <c r="G102" s="167"/>
      <c r="H102" s="168"/>
      <c r="I102" s="168"/>
      <c r="O102" s="169">
        <v>1</v>
      </c>
    </row>
    <row r="103" spans="1:104" ht="22.5" x14ac:dyDescent="0.2">
      <c r="A103" s="170">
        <v>76</v>
      </c>
      <c r="B103" s="171" t="s">
        <v>247</v>
      </c>
      <c r="C103" s="172" t="s">
        <v>248</v>
      </c>
      <c r="D103" s="173" t="s">
        <v>95</v>
      </c>
      <c r="E103" s="174">
        <v>20.774999999999999</v>
      </c>
      <c r="F103" s="174"/>
      <c r="G103" s="175"/>
      <c r="O103" s="169">
        <v>2</v>
      </c>
      <c r="AA103" s="147">
        <v>1</v>
      </c>
      <c r="AB103" s="147">
        <v>7</v>
      </c>
      <c r="AC103" s="147">
        <v>7</v>
      </c>
      <c r="AZ103" s="147">
        <v>2</v>
      </c>
      <c r="BA103" s="147">
        <f t="shared" ref="BA103:BA110" si="30">IF(AZ103=1,G103,0)</f>
        <v>0</v>
      </c>
      <c r="BB103" s="147">
        <f t="shared" ref="BB103:BB110" si="31">IF(AZ103=2,G103,0)</f>
        <v>0</v>
      </c>
      <c r="BC103" s="147">
        <f t="shared" ref="BC103:BC110" si="32">IF(AZ103=3,G103,0)</f>
        <v>0</v>
      </c>
      <c r="BD103" s="147">
        <f t="shared" ref="BD103:BD110" si="33">IF(AZ103=4,G103,0)</f>
        <v>0</v>
      </c>
      <c r="BE103" s="147">
        <f t="shared" ref="BE103:BE110" si="34">IF(AZ103=5,G103,0)</f>
        <v>0</v>
      </c>
      <c r="CA103" s="176">
        <v>1</v>
      </c>
      <c r="CB103" s="176">
        <v>7</v>
      </c>
      <c r="CZ103" s="147">
        <v>3.7999999999982498E-4</v>
      </c>
    </row>
    <row r="104" spans="1:104" ht="22.5" x14ac:dyDescent="0.2">
      <c r="A104" s="170">
        <v>77</v>
      </c>
      <c r="B104" s="171" t="s">
        <v>249</v>
      </c>
      <c r="C104" s="172" t="s">
        <v>250</v>
      </c>
      <c r="D104" s="173" t="s">
        <v>95</v>
      </c>
      <c r="E104" s="174">
        <v>20.774999999999999</v>
      </c>
      <c r="F104" s="174"/>
      <c r="G104" s="175"/>
      <c r="O104" s="169">
        <v>2</v>
      </c>
      <c r="AA104" s="147">
        <v>1</v>
      </c>
      <c r="AB104" s="147">
        <v>7</v>
      </c>
      <c r="AC104" s="147">
        <v>7</v>
      </c>
      <c r="AZ104" s="147">
        <v>2</v>
      </c>
      <c r="BA104" s="147">
        <f t="shared" si="30"/>
        <v>0</v>
      </c>
      <c r="BB104" s="147">
        <f t="shared" si="31"/>
        <v>0</v>
      </c>
      <c r="BC104" s="147">
        <f t="shared" si="32"/>
        <v>0</v>
      </c>
      <c r="BD104" s="147">
        <f t="shared" si="33"/>
        <v>0</v>
      </c>
      <c r="BE104" s="147">
        <f t="shared" si="34"/>
        <v>0</v>
      </c>
      <c r="CA104" s="176">
        <v>1</v>
      </c>
      <c r="CB104" s="176">
        <v>7</v>
      </c>
      <c r="CZ104" s="147">
        <v>5.3000000000036395E-4</v>
      </c>
    </row>
    <row r="105" spans="1:104" x14ac:dyDescent="0.2">
      <c r="A105" s="170">
        <v>78</v>
      </c>
      <c r="B105" s="171" t="s">
        <v>251</v>
      </c>
      <c r="C105" s="172" t="s">
        <v>252</v>
      </c>
      <c r="D105" s="173" t="s">
        <v>95</v>
      </c>
      <c r="E105" s="174">
        <v>9.8375000000000004</v>
      </c>
      <c r="F105" s="174"/>
      <c r="G105" s="175"/>
      <c r="O105" s="169">
        <v>2</v>
      </c>
      <c r="AA105" s="147">
        <v>1</v>
      </c>
      <c r="AB105" s="147">
        <v>7</v>
      </c>
      <c r="AC105" s="147">
        <v>7</v>
      </c>
      <c r="AZ105" s="147">
        <v>2</v>
      </c>
      <c r="BA105" s="147">
        <f t="shared" si="30"/>
        <v>0</v>
      </c>
      <c r="BB105" s="147">
        <f t="shared" si="31"/>
        <v>0</v>
      </c>
      <c r="BC105" s="147">
        <f t="shared" si="32"/>
        <v>0</v>
      </c>
      <c r="BD105" s="147">
        <f t="shared" si="33"/>
        <v>0</v>
      </c>
      <c r="BE105" s="147">
        <f t="shared" si="34"/>
        <v>0</v>
      </c>
      <c r="CA105" s="176">
        <v>1</v>
      </c>
      <c r="CB105" s="176">
        <v>7</v>
      </c>
      <c r="CZ105" s="147">
        <v>1.9999999999992199E-5</v>
      </c>
    </row>
    <row r="106" spans="1:104" x14ac:dyDescent="0.2">
      <c r="A106" s="170">
        <v>79</v>
      </c>
      <c r="B106" s="171" t="s">
        <v>253</v>
      </c>
      <c r="C106" s="172" t="s">
        <v>254</v>
      </c>
      <c r="D106" s="173" t="s">
        <v>95</v>
      </c>
      <c r="E106" s="174">
        <v>10.4125</v>
      </c>
      <c r="F106" s="174"/>
      <c r="G106" s="175"/>
      <c r="O106" s="169">
        <v>2</v>
      </c>
      <c r="AA106" s="147">
        <v>1</v>
      </c>
      <c r="AB106" s="147">
        <v>7</v>
      </c>
      <c r="AC106" s="147">
        <v>7</v>
      </c>
      <c r="AZ106" s="147">
        <v>2</v>
      </c>
      <c r="BA106" s="147">
        <f t="shared" si="30"/>
        <v>0</v>
      </c>
      <c r="BB106" s="147">
        <f t="shared" si="31"/>
        <v>0</v>
      </c>
      <c r="BC106" s="147">
        <f t="shared" si="32"/>
        <v>0</v>
      </c>
      <c r="BD106" s="147">
        <f t="shared" si="33"/>
        <v>0</v>
      </c>
      <c r="BE106" s="147">
        <f t="shared" si="34"/>
        <v>0</v>
      </c>
      <c r="CA106" s="176">
        <v>1</v>
      </c>
      <c r="CB106" s="176">
        <v>7</v>
      </c>
      <c r="CZ106" s="147">
        <v>0</v>
      </c>
    </row>
    <row r="107" spans="1:104" x14ac:dyDescent="0.2">
      <c r="A107" s="170">
        <v>80</v>
      </c>
      <c r="B107" s="171" t="s">
        <v>255</v>
      </c>
      <c r="C107" s="172" t="s">
        <v>256</v>
      </c>
      <c r="D107" s="173" t="s">
        <v>82</v>
      </c>
      <c r="E107" s="174">
        <v>1.1499999999999999</v>
      </c>
      <c r="F107" s="174"/>
      <c r="G107" s="175"/>
      <c r="O107" s="169">
        <v>2</v>
      </c>
      <c r="AA107" s="147">
        <v>3</v>
      </c>
      <c r="AB107" s="147">
        <v>7</v>
      </c>
      <c r="AC107" s="147">
        <v>283754601</v>
      </c>
      <c r="AZ107" s="147">
        <v>2</v>
      </c>
      <c r="BA107" s="147">
        <f t="shared" si="30"/>
        <v>0</v>
      </c>
      <c r="BB107" s="147">
        <f t="shared" si="31"/>
        <v>0</v>
      </c>
      <c r="BC107" s="147">
        <f t="shared" si="32"/>
        <v>0</v>
      </c>
      <c r="BD107" s="147">
        <f t="shared" si="33"/>
        <v>0</v>
      </c>
      <c r="BE107" s="147">
        <f t="shared" si="34"/>
        <v>0</v>
      </c>
      <c r="CA107" s="176">
        <v>3</v>
      </c>
      <c r="CB107" s="176">
        <v>7</v>
      </c>
      <c r="CZ107" s="147">
        <v>3.5000000000024997E-2</v>
      </c>
    </row>
    <row r="108" spans="1:104" x14ac:dyDescent="0.2">
      <c r="A108" s="170">
        <v>81</v>
      </c>
      <c r="B108" s="171" t="s">
        <v>257</v>
      </c>
      <c r="C108" s="172" t="s">
        <v>258</v>
      </c>
      <c r="D108" s="173" t="s">
        <v>95</v>
      </c>
      <c r="E108" s="174">
        <v>45.6875</v>
      </c>
      <c r="F108" s="174"/>
      <c r="G108" s="175"/>
      <c r="O108" s="169">
        <v>2</v>
      </c>
      <c r="AA108" s="147">
        <v>3</v>
      </c>
      <c r="AB108" s="147">
        <v>7</v>
      </c>
      <c r="AC108" s="147">
        <v>63140542</v>
      </c>
      <c r="AZ108" s="147">
        <v>2</v>
      </c>
      <c r="BA108" s="147">
        <f t="shared" si="30"/>
        <v>0</v>
      </c>
      <c r="BB108" s="147">
        <f t="shared" si="31"/>
        <v>0</v>
      </c>
      <c r="BC108" s="147">
        <f t="shared" si="32"/>
        <v>0</v>
      </c>
      <c r="BD108" s="147">
        <f t="shared" si="33"/>
        <v>0</v>
      </c>
      <c r="BE108" s="147">
        <f t="shared" si="34"/>
        <v>0</v>
      </c>
      <c r="CA108" s="176">
        <v>3</v>
      </c>
      <c r="CB108" s="176">
        <v>7</v>
      </c>
      <c r="CZ108" s="147">
        <v>1.86000000000064E-3</v>
      </c>
    </row>
    <row r="109" spans="1:104" x14ac:dyDescent="0.2">
      <c r="A109" s="170">
        <v>82</v>
      </c>
      <c r="B109" s="171" t="s">
        <v>259</v>
      </c>
      <c r="C109" s="172" t="s">
        <v>260</v>
      </c>
      <c r="D109" s="173" t="s">
        <v>95</v>
      </c>
      <c r="E109" s="174">
        <v>22.85</v>
      </c>
      <c r="F109" s="174"/>
      <c r="G109" s="175"/>
      <c r="O109" s="169">
        <v>2</v>
      </c>
      <c r="AA109" s="147">
        <v>3</v>
      </c>
      <c r="AB109" s="147">
        <v>7</v>
      </c>
      <c r="AC109" s="147">
        <v>631405492</v>
      </c>
      <c r="AZ109" s="147">
        <v>2</v>
      </c>
      <c r="BA109" s="147">
        <f t="shared" si="30"/>
        <v>0</v>
      </c>
      <c r="BB109" s="147">
        <f t="shared" si="31"/>
        <v>0</v>
      </c>
      <c r="BC109" s="147">
        <f t="shared" si="32"/>
        <v>0</v>
      </c>
      <c r="BD109" s="147">
        <f t="shared" si="33"/>
        <v>0</v>
      </c>
      <c r="BE109" s="147">
        <f t="shared" si="34"/>
        <v>0</v>
      </c>
      <c r="CA109" s="176">
        <v>3</v>
      </c>
      <c r="CB109" s="176">
        <v>7</v>
      </c>
      <c r="CZ109" s="147">
        <v>5.5800000000019202E-3</v>
      </c>
    </row>
    <row r="110" spans="1:104" x14ac:dyDescent="0.2">
      <c r="A110" s="170">
        <v>83</v>
      </c>
      <c r="B110" s="171" t="s">
        <v>261</v>
      </c>
      <c r="C110" s="172" t="s">
        <v>262</v>
      </c>
      <c r="D110" s="173" t="s">
        <v>100</v>
      </c>
      <c r="E110" s="174">
        <v>0.27500000000000002</v>
      </c>
      <c r="F110" s="174"/>
      <c r="G110" s="175"/>
      <c r="O110" s="169">
        <v>2</v>
      </c>
      <c r="AA110" s="147">
        <v>7</v>
      </c>
      <c r="AB110" s="147">
        <v>1001</v>
      </c>
      <c r="AC110" s="147">
        <v>5</v>
      </c>
      <c r="AZ110" s="147">
        <v>2</v>
      </c>
      <c r="BA110" s="147">
        <f t="shared" si="30"/>
        <v>0</v>
      </c>
      <c r="BB110" s="147">
        <f t="shared" si="31"/>
        <v>0</v>
      </c>
      <c r="BC110" s="147">
        <f t="shared" si="32"/>
        <v>0</v>
      </c>
      <c r="BD110" s="147">
        <f t="shared" si="33"/>
        <v>0</v>
      </c>
      <c r="BE110" s="147">
        <f t="shared" si="34"/>
        <v>0</v>
      </c>
      <c r="CA110" s="176">
        <v>7</v>
      </c>
      <c r="CB110" s="176">
        <v>1001</v>
      </c>
      <c r="CZ110" s="147">
        <v>0</v>
      </c>
    </row>
    <row r="111" spans="1:104" x14ac:dyDescent="0.2">
      <c r="A111" s="177"/>
      <c r="B111" s="178" t="s">
        <v>74</v>
      </c>
      <c r="C111" s="179" t="str">
        <f>CONCATENATE(B102," ",C102)</f>
        <v>713 Izolace tepelné</v>
      </c>
      <c r="D111" s="180"/>
      <c r="E111" s="181"/>
      <c r="F111" s="182"/>
      <c r="G111" s="183"/>
      <c r="O111" s="169">
        <v>4</v>
      </c>
      <c r="BA111" s="184">
        <f>SUM(BA102:BA110)</f>
        <v>0</v>
      </c>
      <c r="BB111" s="184">
        <f>SUM(BB102:BB110)</f>
        <v>0</v>
      </c>
      <c r="BC111" s="184">
        <f>SUM(BC102:BC110)</f>
        <v>0</v>
      </c>
      <c r="BD111" s="184">
        <f>SUM(BD102:BD110)</f>
        <v>0</v>
      </c>
      <c r="BE111" s="184">
        <f>SUM(BE102:BE110)</f>
        <v>0</v>
      </c>
    </row>
    <row r="112" spans="1:104" x14ac:dyDescent="0.2">
      <c r="A112" s="162" t="s">
        <v>70</v>
      </c>
      <c r="B112" s="163" t="s">
        <v>367</v>
      </c>
      <c r="C112" s="164" t="s">
        <v>366</v>
      </c>
      <c r="D112" s="165"/>
      <c r="E112" s="166"/>
      <c r="F112" s="166"/>
      <c r="G112" s="167"/>
      <c r="O112" s="169"/>
      <c r="BA112" s="184"/>
      <c r="BB112" s="184"/>
      <c r="BC112" s="184"/>
      <c r="BD112" s="184"/>
      <c r="BE112" s="184"/>
    </row>
    <row r="113" spans="1:104" ht="22.5" x14ac:dyDescent="0.2">
      <c r="A113" s="170">
        <v>84</v>
      </c>
      <c r="B113" s="171" t="s">
        <v>370</v>
      </c>
      <c r="C113" s="172" t="s">
        <v>368</v>
      </c>
      <c r="D113" s="173" t="s">
        <v>363</v>
      </c>
      <c r="E113" s="174">
        <v>1</v>
      </c>
      <c r="F113" s="174"/>
      <c r="G113" s="175"/>
      <c r="O113" s="169"/>
      <c r="BA113" s="184"/>
      <c r="BB113" s="184"/>
      <c r="BC113" s="184"/>
      <c r="BD113" s="184"/>
      <c r="BE113" s="184"/>
    </row>
    <row r="114" spans="1:104" x14ac:dyDescent="0.2">
      <c r="A114" s="170">
        <v>85</v>
      </c>
      <c r="B114" s="171" t="s">
        <v>371</v>
      </c>
      <c r="C114" s="196" t="s">
        <v>369</v>
      </c>
      <c r="D114" s="173" t="s">
        <v>363</v>
      </c>
      <c r="E114" s="174">
        <v>1</v>
      </c>
      <c r="F114" s="174"/>
      <c r="G114" s="175"/>
      <c r="O114" s="169"/>
      <c r="BA114" s="184"/>
      <c r="BB114" s="184"/>
      <c r="BC114" s="184"/>
      <c r="BD114" s="184"/>
      <c r="BE114" s="184"/>
    </row>
    <row r="115" spans="1:104" x14ac:dyDescent="0.2">
      <c r="A115" s="170">
        <v>86</v>
      </c>
      <c r="B115" s="171" t="s">
        <v>372</v>
      </c>
      <c r="C115" s="196" t="s">
        <v>380</v>
      </c>
      <c r="D115" s="173" t="s">
        <v>363</v>
      </c>
      <c r="E115" s="174">
        <v>1</v>
      </c>
      <c r="F115" s="174"/>
      <c r="G115" s="175"/>
      <c r="O115" s="169"/>
      <c r="BA115" s="184"/>
      <c r="BB115" s="184"/>
      <c r="BC115" s="184"/>
      <c r="BD115" s="184"/>
      <c r="BE115" s="184"/>
    </row>
    <row r="116" spans="1:104" ht="22.5" x14ac:dyDescent="0.2">
      <c r="A116" s="170">
        <v>87</v>
      </c>
      <c r="B116" s="171" t="s">
        <v>373</v>
      </c>
      <c r="C116" s="196" t="s">
        <v>381</v>
      </c>
      <c r="D116" s="173" t="s">
        <v>363</v>
      </c>
      <c r="E116" s="174">
        <v>1</v>
      </c>
      <c r="F116" s="174"/>
      <c r="G116" s="175"/>
      <c r="O116" s="169"/>
      <c r="BA116" s="184"/>
      <c r="BB116" s="184"/>
      <c r="BC116" s="184"/>
      <c r="BD116" s="184"/>
      <c r="BE116" s="184"/>
    </row>
    <row r="117" spans="1:104" ht="22.5" x14ac:dyDescent="0.2">
      <c r="A117" s="170">
        <v>88</v>
      </c>
      <c r="B117" s="171" t="s">
        <v>374</v>
      </c>
      <c r="C117" s="196" t="s">
        <v>382</v>
      </c>
      <c r="D117" s="173" t="s">
        <v>363</v>
      </c>
      <c r="E117" s="174">
        <v>1</v>
      </c>
      <c r="F117" s="174"/>
      <c r="G117" s="175"/>
      <c r="O117" s="169"/>
      <c r="BA117" s="184"/>
      <c r="BB117" s="184"/>
      <c r="BC117" s="184"/>
      <c r="BD117" s="184"/>
      <c r="BE117" s="184"/>
    </row>
    <row r="118" spans="1:104" x14ac:dyDescent="0.2">
      <c r="A118" s="170">
        <v>89</v>
      </c>
      <c r="B118" s="171" t="s">
        <v>375</v>
      </c>
      <c r="C118" s="196" t="s">
        <v>383</v>
      </c>
      <c r="D118" s="173" t="s">
        <v>363</v>
      </c>
      <c r="E118" s="174">
        <v>1</v>
      </c>
      <c r="F118" s="174"/>
      <c r="G118" s="175"/>
      <c r="O118" s="169"/>
      <c r="BA118" s="184"/>
      <c r="BB118" s="184"/>
      <c r="BC118" s="184"/>
      <c r="BD118" s="184"/>
      <c r="BE118" s="184"/>
    </row>
    <row r="119" spans="1:104" ht="22.5" x14ac:dyDescent="0.2">
      <c r="A119" s="170">
        <v>90</v>
      </c>
      <c r="B119" s="171" t="s">
        <v>376</v>
      </c>
      <c r="C119" s="196" t="s">
        <v>384</v>
      </c>
      <c r="D119" s="173" t="s">
        <v>363</v>
      </c>
      <c r="E119" s="174">
        <v>1</v>
      </c>
      <c r="F119" s="174"/>
      <c r="G119" s="175"/>
      <c r="O119" s="169"/>
      <c r="BA119" s="184"/>
      <c r="BB119" s="184"/>
      <c r="BC119" s="184"/>
      <c r="BD119" s="184"/>
      <c r="BE119" s="184"/>
    </row>
    <row r="120" spans="1:104" x14ac:dyDescent="0.2">
      <c r="A120" s="170">
        <v>91</v>
      </c>
      <c r="B120" s="171" t="s">
        <v>377</v>
      </c>
      <c r="C120" s="196" t="s">
        <v>385</v>
      </c>
      <c r="D120" s="173" t="s">
        <v>363</v>
      </c>
      <c r="E120" s="174">
        <v>1</v>
      </c>
      <c r="F120" s="174"/>
      <c r="G120" s="175"/>
      <c r="O120" s="169"/>
      <c r="BA120" s="184"/>
      <c r="BB120" s="184"/>
      <c r="BC120" s="184"/>
      <c r="BD120" s="184"/>
      <c r="BE120" s="184"/>
    </row>
    <row r="121" spans="1:104" x14ac:dyDescent="0.2">
      <c r="A121" s="170">
        <v>92</v>
      </c>
      <c r="B121" s="171" t="s">
        <v>378</v>
      </c>
      <c r="C121" s="196" t="s">
        <v>386</v>
      </c>
      <c r="D121" s="173" t="s">
        <v>363</v>
      </c>
      <c r="E121" s="174">
        <v>1</v>
      </c>
      <c r="F121" s="174"/>
      <c r="G121" s="175"/>
      <c r="O121" s="169"/>
      <c r="BA121" s="184"/>
      <c r="BB121" s="184"/>
      <c r="BC121" s="184"/>
      <c r="BD121" s="184"/>
      <c r="BE121" s="184"/>
    </row>
    <row r="122" spans="1:104" x14ac:dyDescent="0.2">
      <c r="A122" s="170">
        <v>93</v>
      </c>
      <c r="B122" s="171" t="s">
        <v>379</v>
      </c>
      <c r="C122" s="196" t="s">
        <v>387</v>
      </c>
      <c r="D122" s="173" t="s">
        <v>363</v>
      </c>
      <c r="E122" s="174">
        <v>1</v>
      </c>
      <c r="F122" s="174"/>
      <c r="G122" s="175"/>
      <c r="O122" s="169"/>
      <c r="BA122" s="184"/>
      <c r="BB122" s="184"/>
      <c r="BC122" s="184"/>
      <c r="BD122" s="184"/>
      <c r="BE122" s="184"/>
    </row>
    <row r="123" spans="1:104" x14ac:dyDescent="0.2">
      <c r="A123" s="170">
        <v>94</v>
      </c>
      <c r="B123" s="171" t="s">
        <v>388</v>
      </c>
      <c r="C123" s="196" t="s">
        <v>389</v>
      </c>
      <c r="D123" s="173" t="s">
        <v>363</v>
      </c>
      <c r="E123" s="174">
        <v>1</v>
      </c>
      <c r="F123" s="174"/>
      <c r="G123" s="175"/>
      <c r="O123" s="169"/>
      <c r="BA123" s="184"/>
      <c r="BB123" s="184"/>
      <c r="BC123" s="184"/>
      <c r="BD123" s="184"/>
      <c r="BE123" s="184"/>
    </row>
    <row r="124" spans="1:104" x14ac:dyDescent="0.2">
      <c r="A124" s="177"/>
      <c r="B124" s="178" t="s">
        <v>74</v>
      </c>
      <c r="C124" s="179" t="str">
        <f>CONCATENATE(B112," ",C112)</f>
        <v>742 Elektromontáže</v>
      </c>
      <c r="D124" s="180"/>
      <c r="E124" s="181"/>
      <c r="F124" s="182"/>
      <c r="G124" s="183"/>
      <c r="O124" s="169"/>
      <c r="BA124" s="184"/>
      <c r="BB124" s="184"/>
      <c r="BC124" s="184"/>
      <c r="BD124" s="184"/>
      <c r="BE124" s="184"/>
    </row>
    <row r="125" spans="1:104" x14ac:dyDescent="0.2">
      <c r="A125" s="162" t="s">
        <v>70</v>
      </c>
      <c r="B125" s="163" t="s">
        <v>263</v>
      </c>
      <c r="C125" s="164" t="s">
        <v>264</v>
      </c>
      <c r="D125" s="165"/>
      <c r="E125" s="166"/>
      <c r="F125" s="166"/>
      <c r="G125" s="167"/>
      <c r="H125" s="168"/>
      <c r="I125" s="168"/>
      <c r="O125" s="169">
        <v>1</v>
      </c>
    </row>
    <row r="126" spans="1:104" x14ac:dyDescent="0.2">
      <c r="A126" s="170">
        <v>95</v>
      </c>
      <c r="B126" s="171" t="s">
        <v>265</v>
      </c>
      <c r="C126" s="172" t="s">
        <v>266</v>
      </c>
      <c r="D126" s="173" t="s">
        <v>126</v>
      </c>
      <c r="E126" s="174">
        <v>32</v>
      </c>
      <c r="F126" s="174"/>
      <c r="G126" s="175"/>
      <c r="O126" s="169">
        <v>2</v>
      </c>
      <c r="AA126" s="147">
        <v>1</v>
      </c>
      <c r="AB126" s="147">
        <v>7</v>
      </c>
      <c r="AC126" s="147">
        <v>7</v>
      </c>
      <c r="AZ126" s="147">
        <v>2</v>
      </c>
      <c r="BA126" s="147">
        <f t="shared" ref="BA126:BA131" si="35">IF(AZ126=1,G126,0)</f>
        <v>0</v>
      </c>
      <c r="BB126" s="147">
        <f t="shared" ref="BB126:BB131" si="36">IF(AZ126=2,G126,0)</f>
        <v>0</v>
      </c>
      <c r="BC126" s="147">
        <f t="shared" ref="BC126:BC131" si="37">IF(AZ126=3,G126,0)</f>
        <v>0</v>
      </c>
      <c r="BD126" s="147">
        <f t="shared" ref="BD126:BD131" si="38">IF(AZ126=4,G126,0)</f>
        <v>0</v>
      </c>
      <c r="BE126" s="147">
        <f t="shared" ref="BE126:BE131" si="39">IF(AZ126=5,G126,0)</f>
        <v>0</v>
      </c>
      <c r="CA126" s="176">
        <v>1</v>
      </c>
      <c r="CB126" s="176">
        <v>7</v>
      </c>
      <c r="CZ126" s="147">
        <v>9.8999999999982392E-4</v>
      </c>
    </row>
    <row r="127" spans="1:104" ht="22.5" x14ac:dyDescent="0.2">
      <c r="A127" s="170">
        <v>96</v>
      </c>
      <c r="B127" s="171" t="s">
        <v>267</v>
      </c>
      <c r="C127" s="172" t="s">
        <v>268</v>
      </c>
      <c r="D127" s="173" t="s">
        <v>95</v>
      </c>
      <c r="E127" s="174">
        <v>16.615500000000001</v>
      </c>
      <c r="F127" s="174"/>
      <c r="G127" s="175"/>
      <c r="O127" s="169">
        <v>2</v>
      </c>
      <c r="AA127" s="147">
        <v>1</v>
      </c>
      <c r="AB127" s="147">
        <v>7</v>
      </c>
      <c r="AC127" s="147">
        <v>7</v>
      </c>
      <c r="AZ127" s="147">
        <v>2</v>
      </c>
      <c r="BA127" s="147">
        <f t="shared" si="35"/>
        <v>0</v>
      </c>
      <c r="BB127" s="147">
        <f t="shared" si="36"/>
        <v>0</v>
      </c>
      <c r="BC127" s="147">
        <f t="shared" si="37"/>
        <v>0</v>
      </c>
      <c r="BD127" s="147">
        <f t="shared" si="38"/>
        <v>0</v>
      </c>
      <c r="BE127" s="147">
        <f t="shared" si="39"/>
        <v>0</v>
      </c>
      <c r="CA127" s="176">
        <v>1</v>
      </c>
      <c r="CB127" s="176">
        <v>7</v>
      </c>
      <c r="CZ127" s="147">
        <v>1.33100000000042E-2</v>
      </c>
    </row>
    <row r="128" spans="1:104" ht="22.5" x14ac:dyDescent="0.2">
      <c r="A128" s="170">
        <v>97</v>
      </c>
      <c r="B128" s="171" t="s">
        <v>269</v>
      </c>
      <c r="C128" s="172" t="s">
        <v>270</v>
      </c>
      <c r="D128" s="173" t="s">
        <v>95</v>
      </c>
      <c r="E128" s="174">
        <v>1.3875</v>
      </c>
      <c r="F128" s="174"/>
      <c r="G128" s="175"/>
      <c r="O128" s="169">
        <v>2</v>
      </c>
      <c r="AA128" s="147">
        <v>1</v>
      </c>
      <c r="AB128" s="147">
        <v>7</v>
      </c>
      <c r="AC128" s="147">
        <v>7</v>
      </c>
      <c r="AZ128" s="147">
        <v>2</v>
      </c>
      <c r="BA128" s="147">
        <f t="shared" si="35"/>
        <v>0</v>
      </c>
      <c r="BB128" s="147">
        <f t="shared" si="36"/>
        <v>0</v>
      </c>
      <c r="BC128" s="147">
        <f t="shared" si="37"/>
        <v>0</v>
      </c>
      <c r="BD128" s="147">
        <f t="shared" si="38"/>
        <v>0</v>
      </c>
      <c r="BE128" s="147">
        <f t="shared" si="39"/>
        <v>0</v>
      </c>
      <c r="CA128" s="176">
        <v>1</v>
      </c>
      <c r="CB128" s="176">
        <v>7</v>
      </c>
      <c r="CZ128" s="147">
        <v>1.02899999999977E-2</v>
      </c>
    </row>
    <row r="129" spans="1:104" x14ac:dyDescent="0.2">
      <c r="A129" s="170">
        <v>98</v>
      </c>
      <c r="B129" s="171" t="s">
        <v>271</v>
      </c>
      <c r="C129" s="172" t="s">
        <v>272</v>
      </c>
      <c r="D129" s="173" t="s">
        <v>82</v>
      </c>
      <c r="E129" s="174">
        <v>0.56510000000000005</v>
      </c>
      <c r="F129" s="174"/>
      <c r="G129" s="175"/>
      <c r="O129" s="169">
        <v>2</v>
      </c>
      <c r="AA129" s="147">
        <v>1</v>
      </c>
      <c r="AB129" s="147">
        <v>7</v>
      </c>
      <c r="AC129" s="147">
        <v>7</v>
      </c>
      <c r="AZ129" s="147">
        <v>2</v>
      </c>
      <c r="BA129" s="147">
        <f t="shared" si="35"/>
        <v>0</v>
      </c>
      <c r="BB129" s="147">
        <f t="shared" si="36"/>
        <v>0</v>
      </c>
      <c r="BC129" s="147">
        <f t="shared" si="37"/>
        <v>0</v>
      </c>
      <c r="BD129" s="147">
        <f t="shared" si="38"/>
        <v>0</v>
      </c>
      <c r="BE129" s="147">
        <f t="shared" si="39"/>
        <v>0</v>
      </c>
      <c r="CA129" s="176">
        <v>1</v>
      </c>
      <c r="CB129" s="176">
        <v>7</v>
      </c>
      <c r="CZ129" s="147">
        <v>2.3570000000006499E-2</v>
      </c>
    </row>
    <row r="130" spans="1:104" x14ac:dyDescent="0.2">
      <c r="A130" s="170">
        <v>99</v>
      </c>
      <c r="B130" s="171" t="s">
        <v>273</v>
      </c>
      <c r="C130" s="172" t="s">
        <v>274</v>
      </c>
      <c r="D130" s="173" t="s">
        <v>82</v>
      </c>
      <c r="E130" s="174">
        <v>0.56510000000000005</v>
      </c>
      <c r="F130" s="174"/>
      <c r="G130" s="175"/>
      <c r="O130" s="169">
        <v>2</v>
      </c>
      <c r="AA130" s="147">
        <v>12</v>
      </c>
      <c r="AB130" s="147">
        <v>0</v>
      </c>
      <c r="AC130" s="147">
        <v>84</v>
      </c>
      <c r="AZ130" s="147">
        <v>2</v>
      </c>
      <c r="BA130" s="147">
        <f t="shared" si="35"/>
        <v>0</v>
      </c>
      <c r="BB130" s="147">
        <f t="shared" si="36"/>
        <v>0</v>
      </c>
      <c r="BC130" s="147">
        <f t="shared" si="37"/>
        <v>0</v>
      </c>
      <c r="BD130" s="147">
        <f t="shared" si="38"/>
        <v>0</v>
      </c>
      <c r="BE130" s="147">
        <f t="shared" si="39"/>
        <v>0</v>
      </c>
      <c r="CA130" s="176">
        <v>12</v>
      </c>
      <c r="CB130" s="176">
        <v>0</v>
      </c>
      <c r="CZ130" s="147">
        <v>0</v>
      </c>
    </row>
    <row r="131" spans="1:104" x14ac:dyDescent="0.2">
      <c r="A131" s="170">
        <v>100</v>
      </c>
      <c r="B131" s="171" t="s">
        <v>275</v>
      </c>
      <c r="C131" s="172" t="s">
        <v>276</v>
      </c>
      <c r="D131" s="173" t="s">
        <v>60</v>
      </c>
      <c r="E131" s="174">
        <v>134.683561</v>
      </c>
      <c r="F131" s="174"/>
      <c r="G131" s="175"/>
      <c r="O131" s="169">
        <v>2</v>
      </c>
      <c r="AA131" s="147">
        <v>7</v>
      </c>
      <c r="AB131" s="147">
        <v>1002</v>
      </c>
      <c r="AC131" s="147">
        <v>5</v>
      </c>
      <c r="AZ131" s="147">
        <v>2</v>
      </c>
      <c r="BA131" s="147">
        <f t="shared" si="35"/>
        <v>0</v>
      </c>
      <c r="BB131" s="147">
        <f t="shared" si="36"/>
        <v>0</v>
      </c>
      <c r="BC131" s="147">
        <f t="shared" si="37"/>
        <v>0</v>
      </c>
      <c r="BD131" s="147">
        <f t="shared" si="38"/>
        <v>0</v>
      </c>
      <c r="BE131" s="147">
        <f t="shared" si="39"/>
        <v>0</v>
      </c>
      <c r="CA131" s="176">
        <v>7</v>
      </c>
      <c r="CB131" s="176">
        <v>1002</v>
      </c>
      <c r="CZ131" s="147">
        <v>0</v>
      </c>
    </row>
    <row r="132" spans="1:104" x14ac:dyDescent="0.2">
      <c r="A132" s="177"/>
      <c r="B132" s="178" t="s">
        <v>74</v>
      </c>
      <c r="C132" s="179" t="str">
        <f>CONCATENATE(B125," ",C125)</f>
        <v>762 Konstrukce tesařské</v>
      </c>
      <c r="D132" s="180"/>
      <c r="E132" s="181"/>
      <c r="F132" s="182"/>
      <c r="G132" s="183"/>
      <c r="O132" s="169">
        <v>4</v>
      </c>
      <c r="BA132" s="184">
        <f>SUM(BA125:BA131)</f>
        <v>0</v>
      </c>
      <c r="BB132" s="184">
        <f>SUM(BB125:BB131)</f>
        <v>0</v>
      </c>
      <c r="BC132" s="184">
        <f>SUM(BC125:BC131)</f>
        <v>0</v>
      </c>
      <c r="BD132" s="184">
        <f>SUM(BD125:BD131)</f>
        <v>0</v>
      </c>
      <c r="BE132" s="184">
        <f>SUM(BE125:BE131)</f>
        <v>0</v>
      </c>
    </row>
    <row r="133" spans="1:104" x14ac:dyDescent="0.2">
      <c r="A133" s="162" t="s">
        <v>70</v>
      </c>
      <c r="B133" s="163" t="s">
        <v>277</v>
      </c>
      <c r="C133" s="164" t="s">
        <v>278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x14ac:dyDescent="0.2">
      <c r="A134" s="170">
        <v>101</v>
      </c>
      <c r="B134" s="171" t="s">
        <v>279</v>
      </c>
      <c r="C134" s="172" t="s">
        <v>280</v>
      </c>
      <c r="D134" s="173" t="s">
        <v>126</v>
      </c>
      <c r="E134" s="174">
        <v>3</v>
      </c>
      <c r="F134" s="174"/>
      <c r="G134" s="175"/>
      <c r="O134" s="169">
        <v>2</v>
      </c>
      <c r="AA134" s="147">
        <v>1</v>
      </c>
      <c r="AB134" s="147">
        <v>7</v>
      </c>
      <c r="AC134" s="147">
        <v>7</v>
      </c>
      <c r="AZ134" s="147">
        <v>2</v>
      </c>
      <c r="BA134" s="147">
        <f t="shared" ref="BA134:BA144" si="40">IF(AZ134=1,G134,0)</f>
        <v>0</v>
      </c>
      <c r="BB134" s="147">
        <f t="shared" ref="BB134:BB144" si="41">IF(AZ134=2,G134,0)</f>
        <v>0</v>
      </c>
      <c r="BC134" s="147">
        <f t="shared" ref="BC134:BC144" si="42">IF(AZ134=3,G134,0)</f>
        <v>0</v>
      </c>
      <c r="BD134" s="147">
        <f t="shared" ref="BD134:BD144" si="43">IF(AZ134=4,G134,0)</f>
        <v>0</v>
      </c>
      <c r="BE134" s="147">
        <f t="shared" ref="BE134:BE144" si="44">IF(AZ134=5,G134,0)</f>
        <v>0</v>
      </c>
      <c r="CA134" s="176">
        <v>1</v>
      </c>
      <c r="CB134" s="176">
        <v>7</v>
      </c>
      <c r="CZ134" s="147">
        <v>4.39999999999685E-3</v>
      </c>
    </row>
    <row r="135" spans="1:104" ht="22.5" x14ac:dyDescent="0.2">
      <c r="A135" s="170">
        <v>102</v>
      </c>
      <c r="B135" s="171" t="s">
        <v>281</v>
      </c>
      <c r="C135" s="172" t="s">
        <v>282</v>
      </c>
      <c r="D135" s="173" t="s">
        <v>126</v>
      </c>
      <c r="E135" s="174">
        <v>3</v>
      </c>
      <c r="F135" s="174"/>
      <c r="G135" s="175"/>
      <c r="O135" s="169">
        <v>2</v>
      </c>
      <c r="AA135" s="147">
        <v>1</v>
      </c>
      <c r="AB135" s="147">
        <v>7</v>
      </c>
      <c r="AC135" s="147">
        <v>7</v>
      </c>
      <c r="AZ135" s="147">
        <v>2</v>
      </c>
      <c r="BA135" s="147">
        <f t="shared" si="40"/>
        <v>0</v>
      </c>
      <c r="BB135" s="147">
        <f t="shared" si="41"/>
        <v>0</v>
      </c>
      <c r="BC135" s="147">
        <f t="shared" si="42"/>
        <v>0</v>
      </c>
      <c r="BD135" s="147">
        <f t="shared" si="43"/>
        <v>0</v>
      </c>
      <c r="BE135" s="147">
        <f t="shared" si="44"/>
        <v>0</v>
      </c>
      <c r="CA135" s="176">
        <v>1</v>
      </c>
      <c r="CB135" s="176">
        <v>7</v>
      </c>
      <c r="CZ135" s="147">
        <v>3.0000000000001098E-3</v>
      </c>
    </row>
    <row r="136" spans="1:104" ht="22.5" x14ac:dyDescent="0.2">
      <c r="A136" s="170">
        <v>103</v>
      </c>
      <c r="B136" s="171" t="s">
        <v>283</v>
      </c>
      <c r="C136" s="172" t="s">
        <v>284</v>
      </c>
      <c r="D136" s="173" t="s">
        <v>119</v>
      </c>
      <c r="E136" s="174">
        <v>1</v>
      </c>
      <c r="F136" s="174"/>
      <c r="G136" s="175"/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 t="shared" si="40"/>
        <v>0</v>
      </c>
      <c r="BB136" s="147">
        <f t="shared" si="41"/>
        <v>0</v>
      </c>
      <c r="BC136" s="147">
        <f t="shared" si="42"/>
        <v>0</v>
      </c>
      <c r="BD136" s="147">
        <f t="shared" si="43"/>
        <v>0</v>
      </c>
      <c r="BE136" s="147">
        <f t="shared" si="44"/>
        <v>0</v>
      </c>
      <c r="CA136" s="176">
        <v>1</v>
      </c>
      <c r="CB136" s="176">
        <v>7</v>
      </c>
      <c r="CZ136" s="147">
        <v>4.0600000000026197E-3</v>
      </c>
    </row>
    <row r="137" spans="1:104" x14ac:dyDescent="0.2">
      <c r="A137" s="170">
        <v>104</v>
      </c>
      <c r="B137" s="171" t="s">
        <v>285</v>
      </c>
      <c r="C137" s="172" t="s">
        <v>286</v>
      </c>
      <c r="D137" s="173" t="s">
        <v>126</v>
      </c>
      <c r="E137" s="174">
        <v>11.5</v>
      </c>
      <c r="F137" s="174"/>
      <c r="G137" s="175"/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 t="shared" si="40"/>
        <v>0</v>
      </c>
      <c r="BB137" s="147">
        <f t="shared" si="41"/>
        <v>0</v>
      </c>
      <c r="BC137" s="147">
        <f t="shared" si="42"/>
        <v>0</v>
      </c>
      <c r="BD137" s="147">
        <f t="shared" si="43"/>
        <v>0</v>
      </c>
      <c r="BE137" s="147">
        <f t="shared" si="44"/>
        <v>0</v>
      </c>
      <c r="CA137" s="176">
        <v>1</v>
      </c>
      <c r="CB137" s="176">
        <v>7</v>
      </c>
      <c r="CZ137" s="147">
        <v>2.44999999999962E-3</v>
      </c>
    </row>
    <row r="138" spans="1:104" ht="22.5" x14ac:dyDescent="0.2">
      <c r="A138" s="170">
        <v>105</v>
      </c>
      <c r="B138" s="171" t="s">
        <v>287</v>
      </c>
      <c r="C138" s="172" t="s">
        <v>288</v>
      </c>
      <c r="D138" s="173" t="s">
        <v>126</v>
      </c>
      <c r="E138" s="174">
        <v>1.3</v>
      </c>
      <c r="F138" s="174"/>
      <c r="G138" s="175"/>
      <c r="O138" s="169">
        <v>2</v>
      </c>
      <c r="AA138" s="147">
        <v>1</v>
      </c>
      <c r="AB138" s="147">
        <v>7</v>
      </c>
      <c r="AC138" s="147">
        <v>7</v>
      </c>
      <c r="AZ138" s="147">
        <v>2</v>
      </c>
      <c r="BA138" s="147">
        <f t="shared" si="40"/>
        <v>0</v>
      </c>
      <c r="BB138" s="147">
        <f t="shared" si="41"/>
        <v>0</v>
      </c>
      <c r="BC138" s="147">
        <f t="shared" si="42"/>
        <v>0</v>
      </c>
      <c r="BD138" s="147">
        <f t="shared" si="43"/>
        <v>0</v>
      </c>
      <c r="BE138" s="147">
        <f t="shared" si="44"/>
        <v>0</v>
      </c>
      <c r="CA138" s="176">
        <v>1</v>
      </c>
      <c r="CB138" s="176">
        <v>7</v>
      </c>
      <c r="CZ138" s="147">
        <v>2.4200000000007501E-3</v>
      </c>
    </row>
    <row r="139" spans="1:104" ht="22.5" x14ac:dyDescent="0.2">
      <c r="A139" s="170">
        <v>106</v>
      </c>
      <c r="B139" s="171" t="s">
        <v>289</v>
      </c>
      <c r="C139" s="172" t="s">
        <v>290</v>
      </c>
      <c r="D139" s="173" t="s">
        <v>126</v>
      </c>
      <c r="E139" s="174">
        <v>2</v>
      </c>
      <c r="F139" s="174"/>
      <c r="G139" s="175"/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 t="shared" si="40"/>
        <v>0</v>
      </c>
      <c r="BB139" s="147">
        <f t="shared" si="41"/>
        <v>0</v>
      </c>
      <c r="BC139" s="147">
        <f t="shared" si="42"/>
        <v>0</v>
      </c>
      <c r="BD139" s="147">
        <f t="shared" si="43"/>
        <v>0</v>
      </c>
      <c r="BE139" s="147">
        <f t="shared" si="44"/>
        <v>0</v>
      </c>
      <c r="CA139" s="176">
        <v>1</v>
      </c>
      <c r="CB139" s="176">
        <v>7</v>
      </c>
      <c r="CZ139" s="147">
        <v>3.08000000000064E-3</v>
      </c>
    </row>
    <row r="140" spans="1:104" x14ac:dyDescent="0.2">
      <c r="A140" s="170">
        <v>107</v>
      </c>
      <c r="B140" s="171" t="s">
        <v>291</v>
      </c>
      <c r="C140" s="172" t="s">
        <v>292</v>
      </c>
      <c r="D140" s="173" t="s">
        <v>126</v>
      </c>
      <c r="E140" s="174">
        <v>3</v>
      </c>
      <c r="F140" s="174"/>
      <c r="G140" s="175"/>
      <c r="O140" s="169">
        <v>2</v>
      </c>
      <c r="AA140" s="147">
        <v>1</v>
      </c>
      <c r="AB140" s="147">
        <v>7</v>
      </c>
      <c r="AC140" s="147">
        <v>7</v>
      </c>
      <c r="AZ140" s="147">
        <v>2</v>
      </c>
      <c r="BA140" s="147">
        <f t="shared" si="40"/>
        <v>0</v>
      </c>
      <c r="BB140" s="147">
        <f t="shared" si="41"/>
        <v>0</v>
      </c>
      <c r="BC140" s="147">
        <f t="shared" si="42"/>
        <v>0</v>
      </c>
      <c r="BD140" s="147">
        <f t="shared" si="43"/>
        <v>0</v>
      </c>
      <c r="BE140" s="147">
        <f t="shared" si="44"/>
        <v>0</v>
      </c>
      <c r="CA140" s="176">
        <v>1</v>
      </c>
      <c r="CB140" s="176">
        <v>7</v>
      </c>
      <c r="CZ140" s="147">
        <v>2.90000000000123E-4</v>
      </c>
    </row>
    <row r="141" spans="1:104" x14ac:dyDescent="0.2">
      <c r="A141" s="170">
        <v>108</v>
      </c>
      <c r="B141" s="171" t="s">
        <v>293</v>
      </c>
      <c r="C141" s="172" t="s">
        <v>294</v>
      </c>
      <c r="D141" s="173" t="s">
        <v>126</v>
      </c>
      <c r="E141" s="174">
        <v>11.5</v>
      </c>
      <c r="F141" s="174"/>
      <c r="G141" s="175"/>
      <c r="O141" s="169">
        <v>2</v>
      </c>
      <c r="AA141" s="147">
        <v>12</v>
      </c>
      <c r="AB141" s="147">
        <v>0</v>
      </c>
      <c r="AC141" s="147">
        <v>109</v>
      </c>
      <c r="AZ141" s="147">
        <v>2</v>
      </c>
      <c r="BA141" s="147">
        <f t="shared" si="40"/>
        <v>0</v>
      </c>
      <c r="BB141" s="147">
        <f t="shared" si="41"/>
        <v>0</v>
      </c>
      <c r="BC141" s="147">
        <f t="shared" si="42"/>
        <v>0</v>
      </c>
      <c r="BD141" s="147">
        <f t="shared" si="43"/>
        <v>0</v>
      </c>
      <c r="BE141" s="147">
        <f t="shared" si="44"/>
        <v>0</v>
      </c>
      <c r="CA141" s="176">
        <v>12</v>
      </c>
      <c r="CB141" s="176">
        <v>0</v>
      </c>
      <c r="CZ141" s="147">
        <v>0</v>
      </c>
    </row>
    <row r="142" spans="1:104" x14ac:dyDescent="0.2">
      <c r="A142" s="170">
        <v>109</v>
      </c>
      <c r="B142" s="171" t="s">
        <v>295</v>
      </c>
      <c r="C142" s="172" t="s">
        <v>296</v>
      </c>
      <c r="D142" s="173" t="s">
        <v>126</v>
      </c>
      <c r="E142" s="174">
        <v>11.5</v>
      </c>
      <c r="F142" s="174"/>
      <c r="G142" s="175"/>
      <c r="O142" s="169">
        <v>2</v>
      </c>
      <c r="AA142" s="147">
        <v>12</v>
      </c>
      <c r="AB142" s="147">
        <v>0</v>
      </c>
      <c r="AC142" s="147">
        <v>110</v>
      </c>
      <c r="AZ142" s="147">
        <v>2</v>
      </c>
      <c r="BA142" s="147">
        <f t="shared" si="40"/>
        <v>0</v>
      </c>
      <c r="BB142" s="147">
        <f t="shared" si="41"/>
        <v>0</v>
      </c>
      <c r="BC142" s="147">
        <f t="shared" si="42"/>
        <v>0</v>
      </c>
      <c r="BD142" s="147">
        <f t="shared" si="43"/>
        <v>0</v>
      </c>
      <c r="BE142" s="147">
        <f t="shared" si="44"/>
        <v>0</v>
      </c>
      <c r="CA142" s="176">
        <v>12</v>
      </c>
      <c r="CB142" s="176">
        <v>0</v>
      </c>
      <c r="CZ142" s="147">
        <v>0</v>
      </c>
    </row>
    <row r="143" spans="1:104" ht="22.5" x14ac:dyDescent="0.2">
      <c r="A143" s="170">
        <v>110</v>
      </c>
      <c r="B143" s="171" t="s">
        <v>297</v>
      </c>
      <c r="C143" s="172" t="s">
        <v>298</v>
      </c>
      <c r="D143" s="173" t="s">
        <v>126</v>
      </c>
      <c r="E143" s="174">
        <v>3</v>
      </c>
      <c r="F143" s="174"/>
      <c r="G143" s="175"/>
      <c r="O143" s="169">
        <v>2</v>
      </c>
      <c r="AA143" s="147">
        <v>12</v>
      </c>
      <c r="AB143" s="147">
        <v>0</v>
      </c>
      <c r="AC143" s="147">
        <v>112</v>
      </c>
      <c r="AZ143" s="147">
        <v>2</v>
      </c>
      <c r="BA143" s="147">
        <f t="shared" si="40"/>
        <v>0</v>
      </c>
      <c r="BB143" s="147">
        <f t="shared" si="41"/>
        <v>0</v>
      </c>
      <c r="BC143" s="147">
        <f t="shared" si="42"/>
        <v>0</v>
      </c>
      <c r="BD143" s="147">
        <f t="shared" si="43"/>
        <v>0</v>
      </c>
      <c r="BE143" s="147">
        <f t="shared" si="44"/>
        <v>0</v>
      </c>
      <c r="CA143" s="176">
        <v>12</v>
      </c>
      <c r="CB143" s="176">
        <v>0</v>
      </c>
      <c r="CZ143" s="147">
        <v>0</v>
      </c>
    </row>
    <row r="144" spans="1:104" x14ac:dyDescent="0.2">
      <c r="A144" s="170">
        <v>111</v>
      </c>
      <c r="B144" s="171" t="s">
        <v>299</v>
      </c>
      <c r="C144" s="172" t="s">
        <v>300</v>
      </c>
      <c r="D144" s="173" t="s">
        <v>100</v>
      </c>
      <c r="E144" s="174">
        <v>6.46109999999918E-2</v>
      </c>
      <c r="F144" s="174"/>
      <c r="G144" s="175"/>
      <c r="O144" s="169">
        <v>2</v>
      </c>
      <c r="AA144" s="147">
        <v>7</v>
      </c>
      <c r="AB144" s="147">
        <v>1001</v>
      </c>
      <c r="AC144" s="147">
        <v>5</v>
      </c>
      <c r="AZ144" s="147">
        <v>2</v>
      </c>
      <c r="BA144" s="147">
        <f t="shared" si="40"/>
        <v>0</v>
      </c>
      <c r="BB144" s="147">
        <f t="shared" si="41"/>
        <v>0</v>
      </c>
      <c r="BC144" s="147">
        <f t="shared" si="42"/>
        <v>0</v>
      </c>
      <c r="BD144" s="147">
        <f t="shared" si="43"/>
        <v>0</v>
      </c>
      <c r="BE144" s="147">
        <f t="shared" si="44"/>
        <v>0</v>
      </c>
      <c r="CA144" s="176">
        <v>7</v>
      </c>
      <c r="CB144" s="176">
        <v>1001</v>
      </c>
      <c r="CZ144" s="147">
        <v>0</v>
      </c>
    </row>
    <row r="145" spans="1:104" x14ac:dyDescent="0.2">
      <c r="A145" s="177"/>
      <c r="B145" s="178" t="s">
        <v>74</v>
      </c>
      <c r="C145" s="179" t="str">
        <f>CONCATENATE(B133," ",C133)</f>
        <v>764 Konstrukce klempířské</v>
      </c>
      <c r="D145" s="180"/>
      <c r="E145" s="181"/>
      <c r="F145" s="182"/>
      <c r="G145" s="183"/>
      <c r="O145" s="169">
        <v>4</v>
      </c>
      <c r="BA145" s="184">
        <f>SUM(BA133:BA144)</f>
        <v>0</v>
      </c>
      <c r="BB145" s="184">
        <f>SUM(BB133:BB144)</f>
        <v>0</v>
      </c>
      <c r="BC145" s="184">
        <f>SUM(BC133:BC144)</f>
        <v>0</v>
      </c>
      <c r="BD145" s="184">
        <f>SUM(BD133:BD144)</f>
        <v>0</v>
      </c>
      <c r="BE145" s="184">
        <f>SUM(BE133:BE144)</f>
        <v>0</v>
      </c>
    </row>
    <row r="146" spans="1:104" x14ac:dyDescent="0.2">
      <c r="A146" s="162" t="s">
        <v>70</v>
      </c>
      <c r="B146" s="163" t="s">
        <v>301</v>
      </c>
      <c r="C146" s="164" t="s">
        <v>302</v>
      </c>
      <c r="D146" s="165"/>
      <c r="E146" s="166"/>
      <c r="F146" s="166"/>
      <c r="G146" s="167"/>
      <c r="H146" s="168"/>
      <c r="I146" s="168"/>
      <c r="O146" s="169">
        <v>1</v>
      </c>
    </row>
    <row r="147" spans="1:104" x14ac:dyDescent="0.2">
      <c r="A147" s="170">
        <v>112</v>
      </c>
      <c r="B147" s="171" t="s">
        <v>303</v>
      </c>
      <c r="C147" s="172" t="s">
        <v>304</v>
      </c>
      <c r="D147" s="173" t="s">
        <v>73</v>
      </c>
      <c r="E147" s="174">
        <v>3</v>
      </c>
      <c r="F147" s="174"/>
      <c r="G147" s="175"/>
      <c r="O147" s="169">
        <v>2</v>
      </c>
      <c r="AA147" s="147">
        <v>12</v>
      </c>
      <c r="AB147" s="147">
        <v>0</v>
      </c>
      <c r="AC147" s="147">
        <v>106</v>
      </c>
      <c r="AZ147" s="147">
        <v>2</v>
      </c>
      <c r="BA147" s="147">
        <f>IF(AZ147=1,G147,0)</f>
        <v>0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12</v>
      </c>
      <c r="CB147" s="176">
        <v>0</v>
      </c>
      <c r="CZ147" s="147">
        <v>0</v>
      </c>
    </row>
    <row r="148" spans="1:104" x14ac:dyDescent="0.2">
      <c r="A148" s="177"/>
      <c r="B148" s="178" t="s">
        <v>74</v>
      </c>
      <c r="C148" s="179" t="str">
        <f>CONCATENATE(B146," ",C146)</f>
        <v>767 Konstrukce zámečnické</v>
      </c>
      <c r="D148" s="180"/>
      <c r="E148" s="181"/>
      <c r="F148" s="182"/>
      <c r="G148" s="183"/>
      <c r="O148" s="169">
        <v>4</v>
      </c>
      <c r="BA148" s="184">
        <f>SUM(BA146:BA147)</f>
        <v>0</v>
      </c>
      <c r="BB148" s="184">
        <f>SUM(BB146:BB147)</f>
        <v>0</v>
      </c>
      <c r="BC148" s="184">
        <f>SUM(BC146:BC147)</f>
        <v>0</v>
      </c>
      <c r="BD148" s="184">
        <f>SUM(BD146:BD147)</f>
        <v>0</v>
      </c>
      <c r="BE148" s="184">
        <f>SUM(BE146:BE147)</f>
        <v>0</v>
      </c>
    </row>
    <row r="149" spans="1:104" x14ac:dyDescent="0.2">
      <c r="A149" s="162" t="s">
        <v>70</v>
      </c>
      <c r="B149" s="163" t="s">
        <v>305</v>
      </c>
      <c r="C149" s="164" t="s">
        <v>306</v>
      </c>
      <c r="D149" s="165"/>
      <c r="E149" s="166"/>
      <c r="F149" s="166"/>
      <c r="G149" s="167"/>
      <c r="H149" s="168"/>
      <c r="I149" s="168"/>
      <c r="O149" s="169">
        <v>1</v>
      </c>
    </row>
    <row r="150" spans="1:104" x14ac:dyDescent="0.2">
      <c r="A150" s="170">
        <v>113</v>
      </c>
      <c r="B150" s="171" t="s">
        <v>307</v>
      </c>
      <c r="C150" s="172" t="s">
        <v>308</v>
      </c>
      <c r="D150" s="173" t="s">
        <v>73</v>
      </c>
      <c r="E150" s="174">
        <v>1</v>
      </c>
      <c r="F150" s="174"/>
      <c r="G150" s="175"/>
      <c r="O150" s="169">
        <v>2</v>
      </c>
      <c r="AA150" s="147">
        <v>12</v>
      </c>
      <c r="AB150" s="147">
        <v>0</v>
      </c>
      <c r="AC150" s="147">
        <v>107</v>
      </c>
      <c r="AZ150" s="147">
        <v>2</v>
      </c>
      <c r="BA150" s="147">
        <f>IF(AZ150=1,G150,0)</f>
        <v>0</v>
      </c>
      <c r="BB150" s="147">
        <f>IF(AZ150=2,G150,0)</f>
        <v>0</v>
      </c>
      <c r="BC150" s="147">
        <f>IF(AZ150=3,G150,0)</f>
        <v>0</v>
      </c>
      <c r="BD150" s="147">
        <f>IF(AZ150=4,G150,0)</f>
        <v>0</v>
      </c>
      <c r="BE150" s="147">
        <f>IF(AZ150=5,G150,0)</f>
        <v>0</v>
      </c>
      <c r="CA150" s="176">
        <v>12</v>
      </c>
      <c r="CB150" s="176">
        <v>0</v>
      </c>
      <c r="CZ150" s="147">
        <v>0</v>
      </c>
    </row>
    <row r="151" spans="1:104" x14ac:dyDescent="0.2">
      <c r="A151" s="177"/>
      <c r="B151" s="178" t="s">
        <v>74</v>
      </c>
      <c r="C151" s="179" t="str">
        <f>CONCATENATE(B149," ",C149)</f>
        <v>769 Otvorové prvky z plastu</v>
      </c>
      <c r="D151" s="180"/>
      <c r="E151" s="181"/>
      <c r="F151" s="182"/>
      <c r="G151" s="183"/>
      <c r="O151" s="169">
        <v>4</v>
      </c>
      <c r="BA151" s="184">
        <f>SUM(BA149:BA150)</f>
        <v>0</v>
      </c>
      <c r="BB151" s="184">
        <f>SUM(BB149:BB150)</f>
        <v>0</v>
      </c>
      <c r="BC151" s="184">
        <f>SUM(BC149:BC150)</f>
        <v>0</v>
      </c>
      <c r="BD151" s="184">
        <f>SUM(BD149:BD150)</f>
        <v>0</v>
      </c>
      <c r="BE151" s="184">
        <f>SUM(BE149:BE150)</f>
        <v>0</v>
      </c>
    </row>
    <row r="152" spans="1:104" x14ac:dyDescent="0.2">
      <c r="A152" s="162" t="s">
        <v>70</v>
      </c>
      <c r="B152" s="163" t="s">
        <v>309</v>
      </c>
      <c r="C152" s="164" t="s">
        <v>310</v>
      </c>
      <c r="D152" s="165"/>
      <c r="E152" s="166"/>
      <c r="F152" s="166"/>
      <c r="G152" s="167"/>
      <c r="H152" s="168"/>
      <c r="I152" s="168"/>
      <c r="O152" s="169">
        <v>1</v>
      </c>
    </row>
    <row r="153" spans="1:104" x14ac:dyDescent="0.2">
      <c r="A153" s="170">
        <v>114</v>
      </c>
      <c r="B153" s="171" t="s">
        <v>311</v>
      </c>
      <c r="C153" s="172" t="s">
        <v>312</v>
      </c>
      <c r="D153" s="173" t="s">
        <v>95</v>
      </c>
      <c r="E153" s="174">
        <v>3.6764999999999999</v>
      </c>
      <c r="F153" s="174"/>
      <c r="G153" s="175"/>
      <c r="O153" s="169">
        <v>2</v>
      </c>
      <c r="AA153" s="147">
        <v>1</v>
      </c>
      <c r="AB153" s="147">
        <v>0</v>
      </c>
      <c r="AC153" s="147">
        <v>0</v>
      </c>
      <c r="AZ153" s="147">
        <v>2</v>
      </c>
      <c r="BA153" s="147">
        <f>IF(AZ153=1,G153,0)</f>
        <v>0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0</v>
      </c>
      <c r="CZ153" s="147">
        <v>4.4499999999985098E-3</v>
      </c>
    </row>
    <row r="154" spans="1:104" x14ac:dyDescent="0.2">
      <c r="A154" s="170">
        <v>115</v>
      </c>
      <c r="B154" s="171" t="s">
        <v>313</v>
      </c>
      <c r="C154" s="172" t="s">
        <v>314</v>
      </c>
      <c r="D154" s="173" t="s">
        <v>95</v>
      </c>
      <c r="E154" s="174">
        <v>1.9424999999999999</v>
      </c>
      <c r="F154" s="174"/>
      <c r="G154" s="175"/>
      <c r="O154" s="169">
        <v>2</v>
      </c>
      <c r="AA154" s="147">
        <v>2</v>
      </c>
      <c r="AB154" s="147">
        <v>7</v>
      </c>
      <c r="AC154" s="147">
        <v>7</v>
      </c>
      <c r="AZ154" s="147">
        <v>2</v>
      </c>
      <c r="BA154" s="147">
        <f>IF(AZ154=1,G154,0)</f>
        <v>0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2</v>
      </c>
      <c r="CB154" s="176">
        <v>7</v>
      </c>
      <c r="CZ154" s="147">
        <v>8.7539999999990001E-2</v>
      </c>
    </row>
    <row r="155" spans="1:104" x14ac:dyDescent="0.2">
      <c r="A155" s="170">
        <v>116</v>
      </c>
      <c r="B155" s="171" t="s">
        <v>315</v>
      </c>
      <c r="C155" s="172" t="s">
        <v>316</v>
      </c>
      <c r="D155" s="173" t="s">
        <v>95</v>
      </c>
      <c r="E155" s="174">
        <v>5</v>
      </c>
      <c r="F155" s="174"/>
      <c r="G155" s="175"/>
      <c r="O155" s="169">
        <v>2</v>
      </c>
      <c r="AA155" s="147">
        <v>12</v>
      </c>
      <c r="AB155" s="147">
        <v>0</v>
      </c>
      <c r="AC155" s="147">
        <v>71</v>
      </c>
      <c r="AZ155" s="147">
        <v>2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12</v>
      </c>
      <c r="CB155" s="176">
        <v>0</v>
      </c>
      <c r="CZ155" s="147">
        <v>2.7000000000008098E-3</v>
      </c>
    </row>
    <row r="156" spans="1:104" x14ac:dyDescent="0.2">
      <c r="A156" s="170">
        <v>117</v>
      </c>
      <c r="B156" s="171" t="s">
        <v>317</v>
      </c>
      <c r="C156" s="172" t="s">
        <v>318</v>
      </c>
      <c r="D156" s="173" t="s">
        <v>60</v>
      </c>
      <c r="E156" s="174">
        <v>42.463374999999999</v>
      </c>
      <c r="F156" s="174"/>
      <c r="G156" s="175"/>
      <c r="O156" s="169">
        <v>2</v>
      </c>
      <c r="AA156" s="147">
        <v>7</v>
      </c>
      <c r="AB156" s="147">
        <v>1002</v>
      </c>
      <c r="AC156" s="147">
        <v>5</v>
      </c>
      <c r="AZ156" s="147">
        <v>2</v>
      </c>
      <c r="BA156" s="147">
        <f>IF(AZ156=1,G156,0)</f>
        <v>0</v>
      </c>
      <c r="BB156" s="147">
        <f>IF(AZ156=2,G156,0)</f>
        <v>0</v>
      </c>
      <c r="BC156" s="147">
        <f>IF(AZ156=3,G156,0)</f>
        <v>0</v>
      </c>
      <c r="BD156" s="147">
        <f>IF(AZ156=4,G156,0)</f>
        <v>0</v>
      </c>
      <c r="BE156" s="147">
        <f>IF(AZ156=5,G156,0)</f>
        <v>0</v>
      </c>
      <c r="CA156" s="176">
        <v>7</v>
      </c>
      <c r="CB156" s="176">
        <v>1002</v>
      </c>
      <c r="CZ156" s="147">
        <v>0</v>
      </c>
    </row>
    <row r="157" spans="1:104" x14ac:dyDescent="0.2">
      <c r="A157" s="177"/>
      <c r="B157" s="178" t="s">
        <v>74</v>
      </c>
      <c r="C157" s="179" t="str">
        <f>CONCATENATE(B152," ",C152)</f>
        <v>781 Obklady keramické</v>
      </c>
      <c r="D157" s="180"/>
      <c r="E157" s="181"/>
      <c r="F157" s="182"/>
      <c r="G157" s="183"/>
      <c r="O157" s="169">
        <v>4</v>
      </c>
      <c r="BA157" s="184">
        <f>SUM(BA152:BA156)</f>
        <v>0</v>
      </c>
      <c r="BB157" s="184">
        <f>SUM(BB152:BB156)</f>
        <v>0</v>
      </c>
      <c r="BC157" s="184">
        <f>SUM(BC152:BC156)</f>
        <v>0</v>
      </c>
      <c r="BD157" s="184">
        <f>SUM(BD152:BD156)</f>
        <v>0</v>
      </c>
      <c r="BE157" s="184">
        <f>SUM(BE152:BE156)</f>
        <v>0</v>
      </c>
    </row>
    <row r="158" spans="1:104" x14ac:dyDescent="0.2">
      <c r="A158" s="162" t="s">
        <v>70</v>
      </c>
      <c r="B158" s="163" t="s">
        <v>319</v>
      </c>
      <c r="C158" s="164" t="s">
        <v>320</v>
      </c>
      <c r="D158" s="165"/>
      <c r="E158" s="166"/>
      <c r="F158" s="166"/>
      <c r="G158" s="167"/>
      <c r="H158" s="168"/>
      <c r="I158" s="168"/>
      <c r="O158" s="169">
        <v>1</v>
      </c>
    </row>
    <row r="159" spans="1:104" x14ac:dyDescent="0.2">
      <c r="A159" s="170">
        <v>118</v>
      </c>
      <c r="B159" s="171" t="s">
        <v>321</v>
      </c>
      <c r="C159" s="172" t="s">
        <v>322</v>
      </c>
      <c r="D159" s="173" t="s">
        <v>95</v>
      </c>
      <c r="E159" s="174">
        <v>57.594000000000001</v>
      </c>
      <c r="F159" s="174"/>
      <c r="G159" s="175"/>
      <c r="O159" s="169">
        <v>2</v>
      </c>
      <c r="AA159" s="147">
        <v>1</v>
      </c>
      <c r="AB159" s="147">
        <v>7</v>
      </c>
      <c r="AC159" s="147">
        <v>7</v>
      </c>
      <c r="AZ159" s="147">
        <v>2</v>
      </c>
      <c r="BA159" s="147">
        <f>IF(AZ159=1,G159,0)</f>
        <v>0</v>
      </c>
      <c r="BB159" s="147">
        <f>IF(AZ159=2,G159,0)</f>
        <v>0</v>
      </c>
      <c r="BC159" s="147">
        <f>IF(AZ159=3,G159,0)</f>
        <v>0</v>
      </c>
      <c r="BD159" s="147">
        <f>IF(AZ159=4,G159,0)</f>
        <v>0</v>
      </c>
      <c r="BE159" s="147">
        <f>IF(AZ159=5,G159,0)</f>
        <v>0</v>
      </c>
      <c r="CA159" s="176">
        <v>1</v>
      </c>
      <c r="CB159" s="176">
        <v>7</v>
      </c>
      <c r="CZ159" s="147">
        <v>7.0000000000014495E-5</v>
      </c>
    </row>
    <row r="160" spans="1:104" x14ac:dyDescent="0.2">
      <c r="A160" s="170">
        <v>119</v>
      </c>
      <c r="B160" s="171" t="s">
        <v>323</v>
      </c>
      <c r="C160" s="172" t="s">
        <v>324</v>
      </c>
      <c r="D160" s="173" t="s">
        <v>95</v>
      </c>
      <c r="E160" s="174">
        <v>49.723500000000001</v>
      </c>
      <c r="F160" s="174"/>
      <c r="G160" s="175"/>
      <c r="O160" s="169">
        <v>2</v>
      </c>
      <c r="AA160" s="147">
        <v>1</v>
      </c>
      <c r="AB160" s="147">
        <v>7</v>
      </c>
      <c r="AC160" s="147">
        <v>7</v>
      </c>
      <c r="AZ160" s="147">
        <v>2</v>
      </c>
      <c r="BA160" s="147">
        <f>IF(AZ160=1,G160,0)</f>
        <v>0</v>
      </c>
      <c r="BB160" s="147">
        <f>IF(AZ160=2,G160,0)</f>
        <v>0</v>
      </c>
      <c r="BC160" s="147">
        <f>IF(AZ160=3,G160,0)</f>
        <v>0</v>
      </c>
      <c r="BD160" s="147">
        <f>IF(AZ160=4,G160,0)</f>
        <v>0</v>
      </c>
      <c r="BE160" s="147">
        <f>IF(AZ160=5,G160,0)</f>
        <v>0</v>
      </c>
      <c r="CA160" s="176">
        <v>1</v>
      </c>
      <c r="CB160" s="176">
        <v>7</v>
      </c>
      <c r="CZ160" s="147">
        <v>1.59999999999938E-4</v>
      </c>
    </row>
    <row r="161" spans="1:104" x14ac:dyDescent="0.2">
      <c r="A161" s="170">
        <v>120</v>
      </c>
      <c r="B161" s="171" t="s">
        <v>325</v>
      </c>
      <c r="C161" s="172" t="s">
        <v>326</v>
      </c>
      <c r="D161" s="173" t="s">
        <v>95</v>
      </c>
      <c r="E161" s="174">
        <v>7.8704999999999998</v>
      </c>
      <c r="F161" s="174"/>
      <c r="G161" s="175"/>
      <c r="O161" s="169">
        <v>2</v>
      </c>
      <c r="AA161" s="147">
        <v>1</v>
      </c>
      <c r="AB161" s="147">
        <v>7</v>
      </c>
      <c r="AC161" s="147">
        <v>7</v>
      </c>
      <c r="AZ161" s="147">
        <v>2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A161" s="176">
        <v>1</v>
      </c>
      <c r="CB161" s="176">
        <v>7</v>
      </c>
      <c r="CZ161" s="147">
        <v>2.6999999999999198E-4</v>
      </c>
    </row>
    <row r="162" spans="1:104" x14ac:dyDescent="0.2">
      <c r="A162" s="177"/>
      <c r="B162" s="178" t="s">
        <v>74</v>
      </c>
      <c r="C162" s="179" t="str">
        <f>CONCATENATE(B158," ",C158)</f>
        <v>784 Malby</v>
      </c>
      <c r="D162" s="180"/>
      <c r="E162" s="181"/>
      <c r="F162" s="182"/>
      <c r="G162" s="183"/>
      <c r="O162" s="169">
        <v>4</v>
      </c>
      <c r="BA162" s="184">
        <f>SUM(BA158:BA161)</f>
        <v>0</v>
      </c>
      <c r="BB162" s="184">
        <f>SUM(BB158:BB161)</f>
        <v>0</v>
      </c>
      <c r="BC162" s="184">
        <f>SUM(BC158:BC161)</f>
        <v>0</v>
      </c>
      <c r="BD162" s="184">
        <f>SUM(BD158:BD161)</f>
        <v>0</v>
      </c>
      <c r="BE162" s="184">
        <f>SUM(BE158:BE161)</f>
        <v>0</v>
      </c>
    </row>
    <row r="163" spans="1:104" x14ac:dyDescent="0.2">
      <c r="A163" s="162" t="s">
        <v>70</v>
      </c>
      <c r="B163" s="163" t="s">
        <v>327</v>
      </c>
      <c r="C163" s="164" t="s">
        <v>328</v>
      </c>
      <c r="D163" s="165"/>
      <c r="E163" s="166"/>
      <c r="F163" s="166"/>
      <c r="G163" s="167"/>
      <c r="H163" s="168"/>
      <c r="I163" s="168"/>
      <c r="O163" s="169">
        <v>1</v>
      </c>
    </row>
    <row r="164" spans="1:104" x14ac:dyDescent="0.2">
      <c r="A164" s="170">
        <v>121</v>
      </c>
      <c r="B164" s="171" t="s">
        <v>329</v>
      </c>
      <c r="C164" s="172" t="s">
        <v>330</v>
      </c>
      <c r="D164" s="173" t="s">
        <v>73</v>
      </c>
      <c r="E164" s="174">
        <v>1</v>
      </c>
      <c r="F164" s="174"/>
      <c r="G164" s="175"/>
      <c r="O164" s="169">
        <v>2</v>
      </c>
      <c r="AA164" s="147">
        <v>12</v>
      </c>
      <c r="AB164" s="147">
        <v>0</v>
      </c>
      <c r="AC164" s="147">
        <v>6</v>
      </c>
      <c r="AZ164" s="147">
        <v>4</v>
      </c>
      <c r="BA164" s="147">
        <f>IF(AZ164=1,G164,0)</f>
        <v>0</v>
      </c>
      <c r="BB164" s="147">
        <f>IF(AZ164=2,G164,0)</f>
        <v>0</v>
      </c>
      <c r="BC164" s="147">
        <f>IF(AZ164=3,G164,0)</f>
        <v>0</v>
      </c>
      <c r="BD164" s="147">
        <f>IF(AZ164=4,G164,0)</f>
        <v>0</v>
      </c>
      <c r="BE164" s="147">
        <f>IF(AZ164=5,G164,0)</f>
        <v>0</v>
      </c>
      <c r="CA164" s="176">
        <v>12</v>
      </c>
      <c r="CB164" s="176">
        <v>0</v>
      </c>
      <c r="CZ164" s="147">
        <v>0</v>
      </c>
    </row>
    <row r="165" spans="1:104" x14ac:dyDescent="0.2">
      <c r="A165" s="177"/>
      <c r="B165" s="178" t="s">
        <v>74</v>
      </c>
      <c r="C165" s="179" t="str">
        <f>CONCATENATE(B163," ",C163)</f>
        <v>M33 Montáže dopravních zařízení a vah-výtahy</v>
      </c>
      <c r="D165" s="180"/>
      <c r="E165" s="181"/>
      <c r="F165" s="182"/>
      <c r="G165" s="183"/>
      <c r="O165" s="169">
        <v>4</v>
      </c>
      <c r="BA165" s="184">
        <f>SUM(BA163:BA164)</f>
        <v>0</v>
      </c>
      <c r="BB165" s="184">
        <f>SUM(BB163:BB164)</f>
        <v>0</v>
      </c>
      <c r="BC165" s="184">
        <f>SUM(BC163:BC164)</f>
        <v>0</v>
      </c>
      <c r="BD165" s="184">
        <f>SUM(BD163:BD164)</f>
        <v>0</v>
      </c>
      <c r="BE165" s="184">
        <f>SUM(BE163:BE164)</f>
        <v>0</v>
      </c>
    </row>
    <row r="166" spans="1:104" x14ac:dyDescent="0.2">
      <c r="A166" s="162" t="s">
        <v>70</v>
      </c>
      <c r="B166" s="163" t="s">
        <v>331</v>
      </c>
      <c r="C166" s="164" t="s">
        <v>332</v>
      </c>
      <c r="D166" s="165"/>
      <c r="E166" s="166"/>
      <c r="F166" s="166"/>
      <c r="G166" s="167"/>
      <c r="H166" s="168"/>
      <c r="I166" s="168"/>
      <c r="O166" s="169">
        <v>1</v>
      </c>
    </row>
    <row r="167" spans="1:104" x14ac:dyDescent="0.2">
      <c r="A167" s="170">
        <v>122</v>
      </c>
      <c r="B167" s="171" t="s">
        <v>333</v>
      </c>
      <c r="C167" s="172" t="s">
        <v>334</v>
      </c>
      <c r="D167" s="173" t="s">
        <v>100</v>
      </c>
      <c r="E167" s="174">
        <v>11.5122634519975</v>
      </c>
      <c r="F167" s="174"/>
      <c r="G167" s="175"/>
      <c r="O167" s="169">
        <v>2</v>
      </c>
      <c r="AA167" s="147">
        <v>8</v>
      </c>
      <c r="AB167" s="147">
        <v>0</v>
      </c>
      <c r="AC167" s="147">
        <v>3</v>
      </c>
      <c r="AZ167" s="147">
        <v>1</v>
      </c>
      <c r="BA167" s="147">
        <f t="shared" ref="BA167:BA173" si="45">IF(AZ167=1,G167,0)</f>
        <v>0</v>
      </c>
      <c r="BB167" s="147">
        <f t="shared" ref="BB167:BB173" si="46">IF(AZ167=2,G167,0)</f>
        <v>0</v>
      </c>
      <c r="BC167" s="147">
        <f t="shared" ref="BC167:BC173" si="47">IF(AZ167=3,G167,0)</f>
        <v>0</v>
      </c>
      <c r="BD167" s="147">
        <f t="shared" ref="BD167:BD173" si="48">IF(AZ167=4,G167,0)</f>
        <v>0</v>
      </c>
      <c r="BE167" s="147">
        <f t="shared" ref="BE167:BE173" si="49">IF(AZ167=5,G167,0)</f>
        <v>0</v>
      </c>
      <c r="CA167" s="176">
        <v>8</v>
      </c>
      <c r="CB167" s="176">
        <v>0</v>
      </c>
      <c r="CZ167" s="147">
        <v>0</v>
      </c>
    </row>
    <row r="168" spans="1:104" x14ac:dyDescent="0.2">
      <c r="A168" s="170">
        <v>123</v>
      </c>
      <c r="B168" s="171" t="s">
        <v>335</v>
      </c>
      <c r="C168" s="172" t="s">
        <v>336</v>
      </c>
      <c r="D168" s="173" t="s">
        <v>100</v>
      </c>
      <c r="E168" s="174">
        <v>11.5122634519975</v>
      </c>
      <c r="F168" s="174"/>
      <c r="G168" s="175"/>
      <c r="O168" s="169">
        <v>2</v>
      </c>
      <c r="AA168" s="147">
        <v>8</v>
      </c>
      <c r="AB168" s="147">
        <v>0</v>
      </c>
      <c r="AC168" s="147">
        <v>3</v>
      </c>
      <c r="AZ168" s="147">
        <v>1</v>
      </c>
      <c r="BA168" s="147">
        <f t="shared" si="45"/>
        <v>0</v>
      </c>
      <c r="BB168" s="147">
        <f t="shared" si="46"/>
        <v>0</v>
      </c>
      <c r="BC168" s="147">
        <f t="shared" si="47"/>
        <v>0</v>
      </c>
      <c r="BD168" s="147">
        <f t="shared" si="48"/>
        <v>0</v>
      </c>
      <c r="BE168" s="147">
        <f t="shared" si="49"/>
        <v>0</v>
      </c>
      <c r="CA168" s="176">
        <v>8</v>
      </c>
      <c r="CB168" s="176">
        <v>0</v>
      </c>
      <c r="CZ168" s="147">
        <v>0</v>
      </c>
    </row>
    <row r="169" spans="1:104" x14ac:dyDescent="0.2">
      <c r="A169" s="170">
        <v>124</v>
      </c>
      <c r="B169" s="171" t="s">
        <v>337</v>
      </c>
      <c r="C169" s="172" t="s">
        <v>338</v>
      </c>
      <c r="D169" s="173" t="s">
        <v>100</v>
      </c>
      <c r="E169" s="174">
        <v>230.24526903994999</v>
      </c>
      <c r="F169" s="174"/>
      <c r="G169" s="175"/>
      <c r="O169" s="169">
        <v>2</v>
      </c>
      <c r="AA169" s="147">
        <v>8</v>
      </c>
      <c r="AB169" s="147">
        <v>0</v>
      </c>
      <c r="AC169" s="147">
        <v>3</v>
      </c>
      <c r="AZ169" s="147">
        <v>1</v>
      </c>
      <c r="BA169" s="147">
        <f t="shared" si="45"/>
        <v>0</v>
      </c>
      <c r="BB169" s="147">
        <f t="shared" si="46"/>
        <v>0</v>
      </c>
      <c r="BC169" s="147">
        <f t="shared" si="47"/>
        <v>0</v>
      </c>
      <c r="BD169" s="147">
        <f t="shared" si="48"/>
        <v>0</v>
      </c>
      <c r="BE169" s="147">
        <f t="shared" si="49"/>
        <v>0</v>
      </c>
      <c r="CA169" s="176">
        <v>8</v>
      </c>
      <c r="CB169" s="176">
        <v>0</v>
      </c>
      <c r="CZ169" s="147">
        <v>0</v>
      </c>
    </row>
    <row r="170" spans="1:104" x14ac:dyDescent="0.2">
      <c r="A170" s="170">
        <v>125</v>
      </c>
      <c r="B170" s="171" t="s">
        <v>339</v>
      </c>
      <c r="C170" s="172" t="s">
        <v>340</v>
      </c>
      <c r="D170" s="173" t="s">
        <v>100</v>
      </c>
      <c r="E170" s="174">
        <v>11.5122634519975</v>
      </c>
      <c r="F170" s="174"/>
      <c r="G170" s="175"/>
      <c r="O170" s="169">
        <v>2</v>
      </c>
      <c r="AA170" s="147">
        <v>8</v>
      </c>
      <c r="AB170" s="147">
        <v>0</v>
      </c>
      <c r="AC170" s="147">
        <v>3</v>
      </c>
      <c r="AZ170" s="147">
        <v>1</v>
      </c>
      <c r="BA170" s="147">
        <f t="shared" si="45"/>
        <v>0</v>
      </c>
      <c r="BB170" s="147">
        <f t="shared" si="46"/>
        <v>0</v>
      </c>
      <c r="BC170" s="147">
        <f t="shared" si="47"/>
        <v>0</v>
      </c>
      <c r="BD170" s="147">
        <f t="shared" si="48"/>
        <v>0</v>
      </c>
      <c r="BE170" s="147">
        <f t="shared" si="49"/>
        <v>0</v>
      </c>
      <c r="CA170" s="176">
        <v>8</v>
      </c>
      <c r="CB170" s="176">
        <v>0</v>
      </c>
      <c r="CZ170" s="147">
        <v>0</v>
      </c>
    </row>
    <row r="171" spans="1:104" x14ac:dyDescent="0.2">
      <c r="A171" s="170">
        <v>126</v>
      </c>
      <c r="B171" s="171" t="s">
        <v>341</v>
      </c>
      <c r="C171" s="172" t="s">
        <v>342</v>
      </c>
      <c r="D171" s="173" t="s">
        <v>100</v>
      </c>
      <c r="E171" s="174">
        <v>23.024526903995</v>
      </c>
      <c r="F171" s="174"/>
      <c r="G171" s="175"/>
      <c r="O171" s="169">
        <v>2</v>
      </c>
      <c r="AA171" s="147">
        <v>8</v>
      </c>
      <c r="AB171" s="147">
        <v>0</v>
      </c>
      <c r="AC171" s="147">
        <v>3</v>
      </c>
      <c r="AZ171" s="147">
        <v>1</v>
      </c>
      <c r="BA171" s="147">
        <f t="shared" si="45"/>
        <v>0</v>
      </c>
      <c r="BB171" s="147">
        <f t="shared" si="46"/>
        <v>0</v>
      </c>
      <c r="BC171" s="147">
        <f t="shared" si="47"/>
        <v>0</v>
      </c>
      <c r="BD171" s="147">
        <f t="shared" si="48"/>
        <v>0</v>
      </c>
      <c r="BE171" s="147">
        <f t="shared" si="49"/>
        <v>0</v>
      </c>
      <c r="CA171" s="176">
        <v>8</v>
      </c>
      <c r="CB171" s="176">
        <v>0</v>
      </c>
      <c r="CZ171" s="147">
        <v>0</v>
      </c>
    </row>
    <row r="172" spans="1:104" x14ac:dyDescent="0.2">
      <c r="A172" s="170">
        <v>127</v>
      </c>
      <c r="B172" s="171" t="s">
        <v>343</v>
      </c>
      <c r="C172" s="172" t="s">
        <v>344</v>
      </c>
      <c r="D172" s="173" t="s">
        <v>100</v>
      </c>
      <c r="E172" s="174">
        <v>11.5122634519975</v>
      </c>
      <c r="F172" s="174"/>
      <c r="G172" s="175"/>
      <c r="O172" s="169">
        <v>2</v>
      </c>
      <c r="AA172" s="147">
        <v>8</v>
      </c>
      <c r="AB172" s="147">
        <v>0</v>
      </c>
      <c r="AC172" s="147">
        <v>3</v>
      </c>
      <c r="AZ172" s="147">
        <v>1</v>
      </c>
      <c r="BA172" s="147">
        <f t="shared" si="45"/>
        <v>0</v>
      </c>
      <c r="BB172" s="147">
        <f t="shared" si="46"/>
        <v>0</v>
      </c>
      <c r="BC172" s="147">
        <f t="shared" si="47"/>
        <v>0</v>
      </c>
      <c r="BD172" s="147">
        <f t="shared" si="48"/>
        <v>0</v>
      </c>
      <c r="BE172" s="147">
        <f t="shared" si="49"/>
        <v>0</v>
      </c>
      <c r="CA172" s="176">
        <v>8</v>
      </c>
      <c r="CB172" s="176">
        <v>0</v>
      </c>
      <c r="CZ172" s="147">
        <v>0</v>
      </c>
    </row>
    <row r="173" spans="1:104" x14ac:dyDescent="0.2">
      <c r="A173" s="170">
        <v>128</v>
      </c>
      <c r="B173" s="171" t="s">
        <v>345</v>
      </c>
      <c r="C173" s="172" t="s">
        <v>346</v>
      </c>
      <c r="D173" s="173" t="s">
        <v>100</v>
      </c>
      <c r="E173" s="174">
        <v>11.5122634519975</v>
      </c>
      <c r="F173" s="174"/>
      <c r="G173" s="175"/>
      <c r="O173" s="169">
        <v>2</v>
      </c>
      <c r="AA173" s="147">
        <v>8</v>
      </c>
      <c r="AB173" s="147">
        <v>0</v>
      </c>
      <c r="AC173" s="147">
        <v>3</v>
      </c>
      <c r="AZ173" s="147">
        <v>1</v>
      </c>
      <c r="BA173" s="147">
        <f t="shared" si="45"/>
        <v>0</v>
      </c>
      <c r="BB173" s="147">
        <f t="shared" si="46"/>
        <v>0</v>
      </c>
      <c r="BC173" s="147">
        <f t="shared" si="47"/>
        <v>0</v>
      </c>
      <c r="BD173" s="147">
        <f t="shared" si="48"/>
        <v>0</v>
      </c>
      <c r="BE173" s="147">
        <f t="shared" si="49"/>
        <v>0</v>
      </c>
      <c r="CA173" s="176">
        <v>8</v>
      </c>
      <c r="CB173" s="176">
        <v>0</v>
      </c>
      <c r="CZ173" s="147">
        <v>0</v>
      </c>
    </row>
    <row r="174" spans="1:104" x14ac:dyDescent="0.2">
      <c r="A174" s="177"/>
      <c r="B174" s="178" t="s">
        <v>74</v>
      </c>
      <c r="C174" s="179" t="str">
        <f>CONCATENATE(B166," ",C166)</f>
        <v>D96 Přesuny suti a vybouraných hmot</v>
      </c>
      <c r="D174" s="180"/>
      <c r="E174" s="181"/>
      <c r="F174" s="182"/>
      <c r="G174" s="183"/>
      <c r="O174" s="169">
        <v>4</v>
      </c>
      <c r="BA174" s="184">
        <f>SUM(BA166:BA173)</f>
        <v>0</v>
      </c>
      <c r="BB174" s="184">
        <f>SUM(BB166:BB173)</f>
        <v>0</v>
      </c>
      <c r="BC174" s="184">
        <f>SUM(BC166:BC173)</f>
        <v>0</v>
      </c>
      <c r="BD174" s="184">
        <f>SUM(BD166:BD173)</f>
        <v>0</v>
      </c>
      <c r="BE174" s="184">
        <f>SUM(BE166:BE173)</f>
        <v>0</v>
      </c>
    </row>
    <row r="175" spans="1:104" x14ac:dyDescent="0.2">
      <c r="E175" s="147"/>
    </row>
    <row r="176" spans="1:104" x14ac:dyDescent="0.2">
      <c r="E176" s="147"/>
    </row>
    <row r="177" spans="5:5" x14ac:dyDescent="0.2">
      <c r="E177" s="147"/>
    </row>
    <row r="178" spans="5:5" x14ac:dyDescent="0.2">
      <c r="E178" s="147"/>
    </row>
    <row r="179" spans="5:5" x14ac:dyDescent="0.2">
      <c r="E179" s="147"/>
    </row>
    <row r="180" spans="5:5" x14ac:dyDescent="0.2">
      <c r="E180" s="147"/>
    </row>
    <row r="181" spans="5:5" x14ac:dyDescent="0.2">
      <c r="E181" s="147"/>
    </row>
    <row r="182" spans="5:5" x14ac:dyDescent="0.2">
      <c r="E182" s="147"/>
    </row>
    <row r="183" spans="5:5" x14ac:dyDescent="0.2">
      <c r="E183" s="147"/>
    </row>
    <row r="184" spans="5:5" x14ac:dyDescent="0.2">
      <c r="E184" s="147"/>
    </row>
    <row r="185" spans="5:5" x14ac:dyDescent="0.2">
      <c r="E185" s="147"/>
    </row>
    <row r="186" spans="5:5" x14ac:dyDescent="0.2">
      <c r="E186" s="147"/>
    </row>
    <row r="187" spans="5:5" x14ac:dyDescent="0.2">
      <c r="E187" s="147"/>
    </row>
    <row r="188" spans="5:5" x14ac:dyDescent="0.2">
      <c r="E188" s="147"/>
    </row>
    <row r="189" spans="5:5" x14ac:dyDescent="0.2">
      <c r="E189" s="147"/>
    </row>
    <row r="190" spans="5:5" x14ac:dyDescent="0.2">
      <c r="E190" s="147"/>
    </row>
    <row r="191" spans="5:5" x14ac:dyDescent="0.2">
      <c r="E191" s="147"/>
    </row>
    <row r="192" spans="5:5" x14ac:dyDescent="0.2">
      <c r="E192" s="147"/>
    </row>
    <row r="193" spans="1:7" x14ac:dyDescent="0.2">
      <c r="E193" s="147"/>
    </row>
    <row r="194" spans="1:7" x14ac:dyDescent="0.2">
      <c r="E194" s="147"/>
    </row>
    <row r="195" spans="1:7" x14ac:dyDescent="0.2">
      <c r="E195" s="147"/>
    </row>
    <row r="196" spans="1:7" x14ac:dyDescent="0.2">
      <c r="E196" s="147"/>
    </row>
    <row r="197" spans="1:7" x14ac:dyDescent="0.2">
      <c r="E197" s="147"/>
    </row>
    <row r="198" spans="1:7" x14ac:dyDescent="0.2">
      <c r="A198" s="185"/>
      <c r="B198" s="185"/>
      <c r="C198" s="185"/>
      <c r="D198" s="185"/>
      <c r="E198" s="185"/>
      <c r="F198" s="185"/>
      <c r="G198" s="185"/>
    </row>
    <row r="199" spans="1:7" x14ac:dyDescent="0.2">
      <c r="A199" s="185"/>
      <c r="B199" s="185"/>
      <c r="C199" s="185"/>
      <c r="D199" s="185"/>
      <c r="E199" s="185"/>
      <c r="F199" s="185"/>
      <c r="G199" s="185"/>
    </row>
    <row r="200" spans="1:7" x14ac:dyDescent="0.2">
      <c r="A200" s="185"/>
      <c r="B200" s="185"/>
      <c r="C200" s="185"/>
      <c r="D200" s="185"/>
      <c r="E200" s="185"/>
      <c r="F200" s="185"/>
      <c r="G200" s="185"/>
    </row>
    <row r="201" spans="1:7" x14ac:dyDescent="0.2">
      <c r="A201" s="185"/>
      <c r="B201" s="185"/>
      <c r="C201" s="185"/>
      <c r="D201" s="185"/>
      <c r="E201" s="185"/>
      <c r="F201" s="185"/>
      <c r="G201" s="185"/>
    </row>
    <row r="202" spans="1:7" x14ac:dyDescent="0.2">
      <c r="E202" s="147"/>
    </row>
    <row r="203" spans="1:7" x14ac:dyDescent="0.2">
      <c r="E203" s="147"/>
    </row>
    <row r="204" spans="1:7" x14ac:dyDescent="0.2">
      <c r="E204" s="147"/>
    </row>
    <row r="205" spans="1:7" x14ac:dyDescent="0.2">
      <c r="E205" s="147"/>
    </row>
    <row r="206" spans="1:7" x14ac:dyDescent="0.2">
      <c r="E206" s="147"/>
    </row>
    <row r="207" spans="1:7" x14ac:dyDescent="0.2">
      <c r="E207" s="147"/>
    </row>
    <row r="208" spans="1:7" x14ac:dyDescent="0.2">
      <c r="E208" s="147"/>
    </row>
    <row r="209" spans="5:5" x14ac:dyDescent="0.2">
      <c r="E209" s="147"/>
    </row>
    <row r="210" spans="5:5" x14ac:dyDescent="0.2">
      <c r="E210" s="147"/>
    </row>
    <row r="211" spans="5:5" x14ac:dyDescent="0.2">
      <c r="E211" s="147"/>
    </row>
    <row r="212" spans="5:5" x14ac:dyDescent="0.2">
      <c r="E212" s="147"/>
    </row>
    <row r="213" spans="5:5" x14ac:dyDescent="0.2">
      <c r="E213" s="147"/>
    </row>
    <row r="214" spans="5:5" x14ac:dyDescent="0.2">
      <c r="E214" s="147"/>
    </row>
    <row r="215" spans="5:5" x14ac:dyDescent="0.2">
      <c r="E215" s="147"/>
    </row>
    <row r="216" spans="5:5" x14ac:dyDescent="0.2">
      <c r="E216" s="147"/>
    </row>
    <row r="217" spans="5:5" x14ac:dyDescent="0.2">
      <c r="E217" s="147"/>
    </row>
    <row r="218" spans="5:5" x14ac:dyDescent="0.2">
      <c r="E218" s="147"/>
    </row>
    <row r="219" spans="5:5" x14ac:dyDescent="0.2">
      <c r="E219" s="147"/>
    </row>
    <row r="220" spans="5:5" x14ac:dyDescent="0.2">
      <c r="E220" s="147"/>
    </row>
    <row r="221" spans="5:5" x14ac:dyDescent="0.2">
      <c r="E221" s="147"/>
    </row>
    <row r="222" spans="5:5" x14ac:dyDescent="0.2">
      <c r="E222" s="147"/>
    </row>
    <row r="223" spans="5:5" x14ac:dyDescent="0.2">
      <c r="E223" s="147"/>
    </row>
    <row r="224" spans="5:5" x14ac:dyDescent="0.2">
      <c r="E224" s="147"/>
    </row>
    <row r="225" spans="1:7" x14ac:dyDescent="0.2">
      <c r="E225" s="147"/>
    </row>
    <row r="226" spans="1:7" x14ac:dyDescent="0.2">
      <c r="E226" s="147"/>
    </row>
    <row r="227" spans="1:7" x14ac:dyDescent="0.2">
      <c r="E227" s="147"/>
    </row>
    <row r="228" spans="1:7" x14ac:dyDescent="0.2">
      <c r="E228" s="147"/>
    </row>
    <row r="229" spans="1:7" x14ac:dyDescent="0.2">
      <c r="E229" s="147"/>
    </row>
    <row r="230" spans="1:7" x14ac:dyDescent="0.2">
      <c r="E230" s="147"/>
    </row>
    <row r="231" spans="1:7" x14ac:dyDescent="0.2">
      <c r="E231" s="147"/>
    </row>
    <row r="232" spans="1:7" x14ac:dyDescent="0.2">
      <c r="E232" s="147"/>
    </row>
    <row r="233" spans="1:7" x14ac:dyDescent="0.2">
      <c r="A233" s="186"/>
      <c r="B233" s="186"/>
    </row>
    <row r="234" spans="1:7" x14ac:dyDescent="0.2">
      <c r="A234" s="185"/>
      <c r="B234" s="185"/>
      <c r="C234" s="187"/>
      <c r="D234" s="187"/>
      <c r="E234" s="188"/>
      <c r="F234" s="187"/>
      <c r="G234" s="189"/>
    </row>
    <row r="235" spans="1:7" x14ac:dyDescent="0.2">
      <c r="A235" s="190"/>
      <c r="B235" s="190"/>
      <c r="C235" s="185"/>
      <c r="D235" s="185"/>
      <c r="E235" s="191"/>
      <c r="F235" s="185"/>
      <c r="G235" s="185"/>
    </row>
    <row r="236" spans="1:7" x14ac:dyDescent="0.2">
      <c r="A236" s="185"/>
      <c r="B236" s="185"/>
      <c r="C236" s="185"/>
      <c r="D236" s="185"/>
      <c r="E236" s="191"/>
      <c r="F236" s="185"/>
      <c r="G236" s="185"/>
    </row>
    <row r="237" spans="1:7" x14ac:dyDescent="0.2">
      <c r="A237" s="185"/>
      <c r="B237" s="185"/>
      <c r="C237" s="185"/>
      <c r="D237" s="185"/>
      <c r="E237" s="191"/>
      <c r="F237" s="185"/>
      <c r="G237" s="185"/>
    </row>
    <row r="238" spans="1:7" x14ac:dyDescent="0.2">
      <c r="A238" s="185"/>
      <c r="B238" s="185"/>
      <c r="C238" s="185"/>
      <c r="D238" s="185"/>
      <c r="E238" s="191"/>
      <c r="F238" s="185"/>
      <c r="G238" s="185"/>
    </row>
    <row r="239" spans="1:7" x14ac:dyDescent="0.2">
      <c r="A239" s="185"/>
      <c r="B239" s="185"/>
      <c r="C239" s="185"/>
      <c r="D239" s="185"/>
      <c r="E239" s="191"/>
      <c r="F239" s="185"/>
      <c r="G239" s="185"/>
    </row>
    <row r="240" spans="1:7" x14ac:dyDescent="0.2">
      <c r="A240" s="185"/>
      <c r="B240" s="185"/>
      <c r="C240" s="185"/>
      <c r="D240" s="185"/>
      <c r="E240" s="191"/>
      <c r="F240" s="185"/>
      <c r="G240" s="185"/>
    </row>
    <row r="241" spans="1:7" x14ac:dyDescent="0.2">
      <c r="A241" s="185"/>
      <c r="B241" s="185"/>
      <c r="C241" s="185"/>
      <c r="D241" s="185"/>
      <c r="E241" s="191"/>
      <c r="F241" s="185"/>
      <c r="G241" s="185"/>
    </row>
    <row r="242" spans="1:7" x14ac:dyDescent="0.2">
      <c r="A242" s="185"/>
      <c r="B242" s="185"/>
      <c r="C242" s="185"/>
      <c r="D242" s="185"/>
      <c r="E242" s="191"/>
      <c r="F242" s="185"/>
      <c r="G242" s="185"/>
    </row>
    <row r="243" spans="1:7" x14ac:dyDescent="0.2">
      <c r="A243" s="185"/>
      <c r="B243" s="185"/>
      <c r="C243" s="185"/>
      <c r="D243" s="185"/>
      <c r="E243" s="191"/>
      <c r="F243" s="185"/>
      <c r="G243" s="185"/>
    </row>
    <row r="244" spans="1:7" x14ac:dyDescent="0.2">
      <c r="A244" s="185"/>
      <c r="B244" s="185"/>
      <c r="C244" s="185"/>
      <c r="D244" s="185"/>
      <c r="E244" s="191"/>
      <c r="F244" s="185"/>
      <c r="G244" s="185"/>
    </row>
    <row r="245" spans="1:7" x14ac:dyDescent="0.2">
      <c r="A245" s="185"/>
      <c r="B245" s="185"/>
      <c r="C245" s="185"/>
      <c r="D245" s="185"/>
      <c r="E245" s="191"/>
      <c r="F245" s="185"/>
      <c r="G245" s="185"/>
    </row>
    <row r="246" spans="1:7" x14ac:dyDescent="0.2">
      <c r="A246" s="185"/>
      <c r="B246" s="185"/>
      <c r="C246" s="185"/>
      <c r="D246" s="185"/>
      <c r="E246" s="191"/>
      <c r="F246" s="185"/>
      <c r="G246" s="185"/>
    </row>
    <row r="247" spans="1:7" x14ac:dyDescent="0.2">
      <c r="A247" s="185"/>
      <c r="B247" s="185"/>
      <c r="C247" s="185"/>
      <c r="D247" s="185"/>
      <c r="E247" s="191"/>
      <c r="F247" s="185"/>
      <c r="G247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Header>&amp;CPříloha 4 - Výkaz výměr
VZMR – ZŠ Ochoz u Brna, přístavba výtahu</oddHeader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Janáčková</dc:creator>
  <cp:lastModifiedBy>Starostka</cp:lastModifiedBy>
  <dcterms:created xsi:type="dcterms:W3CDTF">2017-03-15T15:15:15Z</dcterms:created>
  <dcterms:modified xsi:type="dcterms:W3CDTF">2017-04-10T11:28:03Z</dcterms:modified>
</cp:coreProperties>
</file>